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5480" windowHeight="9735" tabRatio="686" activeTab="2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70" i="8" l="1"/>
  <c r="AC40" i="9" l="1"/>
  <c r="I38" i="9"/>
  <c r="I37" i="9"/>
  <c r="I36" i="9"/>
  <c r="H33" i="9"/>
  <c r="E33" i="9"/>
  <c r="D33" i="9"/>
  <c r="R31" i="9" s="1"/>
  <c r="R32" i="9"/>
  <c r="M32" i="9"/>
  <c r="G32" i="9"/>
  <c r="F32" i="9"/>
  <c r="M31" i="9"/>
  <c r="G31" i="9"/>
  <c r="F31" i="9"/>
  <c r="G30" i="9"/>
  <c r="F30" i="9"/>
  <c r="G29" i="9"/>
  <c r="F29" i="9"/>
  <c r="G28" i="9"/>
  <c r="F28" i="9"/>
  <c r="G27" i="9"/>
  <c r="F27" i="9"/>
  <c r="G26" i="9"/>
  <c r="F26" i="9"/>
  <c r="Q25" i="9"/>
  <c r="M25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Q17" i="9"/>
  <c r="N17" i="9"/>
  <c r="M17" i="9"/>
  <c r="C17" i="9"/>
  <c r="AB11" i="9"/>
  <c r="W11" i="9"/>
  <c r="B18" i="9" s="1"/>
  <c r="N11" i="9"/>
  <c r="F11" i="9"/>
  <c r="Y25" i="9" s="1"/>
  <c r="W7" i="9"/>
  <c r="P7" i="9"/>
  <c r="N7" i="9"/>
  <c r="G7" i="9"/>
  <c r="G5" i="9"/>
  <c r="G167" i="8"/>
  <c r="J164" i="8"/>
  <c r="I168" i="8" s="1"/>
  <c r="I164" i="8"/>
  <c r="H164" i="8"/>
  <c r="G164" i="8"/>
  <c r="F164" i="8"/>
  <c r="E164" i="8"/>
  <c r="C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K123" i="8"/>
  <c r="J123" i="8"/>
  <c r="H168" i="8" s="1"/>
  <c r="I123" i="8"/>
  <c r="H123" i="8"/>
  <c r="G123" i="8"/>
  <c r="F123" i="8"/>
  <c r="E123" i="8"/>
  <c r="C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O113" i="8"/>
  <c r="D113" i="8"/>
  <c r="O112" i="8"/>
  <c r="O111" i="8"/>
  <c r="D111" i="8"/>
  <c r="O110" i="8"/>
  <c r="D110" i="8"/>
  <c r="O109" i="8"/>
  <c r="D109" i="8"/>
  <c r="O108" i="8"/>
  <c r="D108" i="8"/>
  <c r="O107" i="8"/>
  <c r="O106" i="8"/>
  <c r="D106" i="8"/>
  <c r="O105" i="8"/>
  <c r="D105" i="8"/>
  <c r="O104" i="8"/>
  <c r="D104" i="8"/>
  <c r="O103" i="8"/>
  <c r="D103" i="8"/>
  <c r="O102" i="8"/>
  <c r="O101" i="8"/>
  <c r="D101" i="8"/>
  <c r="O100" i="8"/>
  <c r="D100" i="8"/>
  <c r="O99" i="8"/>
  <c r="D99" i="8"/>
  <c r="O98" i="8"/>
  <c r="D98" i="8"/>
  <c r="O97" i="8"/>
  <c r="D97" i="8"/>
  <c r="O96" i="8"/>
  <c r="D96" i="8"/>
  <c r="O95" i="8"/>
  <c r="D95" i="8"/>
  <c r="O94" i="8"/>
  <c r="D94" i="8"/>
  <c r="O93" i="8"/>
  <c r="O92" i="8"/>
  <c r="D92" i="8"/>
  <c r="O91" i="8"/>
  <c r="D91" i="8"/>
  <c r="O90" i="8"/>
  <c r="D90" i="8"/>
  <c r="O89" i="8"/>
  <c r="D89" i="8"/>
  <c r="O88" i="8"/>
  <c r="D88" i="8"/>
  <c r="O87" i="8"/>
  <c r="D87" i="8"/>
  <c r="O86" i="8"/>
  <c r="D86" i="8"/>
  <c r="O85" i="8"/>
  <c r="D85" i="8"/>
  <c r="O84" i="8"/>
  <c r="O83" i="8"/>
  <c r="D83" i="8"/>
  <c r="O82" i="8"/>
  <c r="D82" i="8"/>
  <c r="O81" i="8"/>
  <c r="D81" i="8"/>
  <c r="O80" i="8"/>
  <c r="D80" i="8"/>
  <c r="O79" i="8"/>
  <c r="D79" i="8"/>
  <c r="O78" i="8"/>
  <c r="D78" i="8"/>
  <c r="O77" i="8"/>
  <c r="D77" i="8"/>
  <c r="O76" i="8"/>
  <c r="D76" i="8"/>
  <c r="O75" i="8"/>
  <c r="D75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J38" i="8"/>
  <c r="I38" i="8"/>
  <c r="H38" i="8"/>
  <c r="G38" i="8"/>
  <c r="F38" i="8"/>
  <c r="E38" i="8"/>
  <c r="D38" i="8"/>
  <c r="C38" i="8"/>
  <c r="M15" i="8"/>
  <c r="L15" i="8"/>
  <c r="A3" i="8"/>
  <c r="A2" i="8"/>
  <c r="K38" i="3"/>
  <c r="O123" i="8" l="1"/>
  <c r="D164" i="8"/>
  <c r="I167" i="8" s="1"/>
  <c r="AG17" i="9"/>
  <c r="D123" i="8"/>
  <c r="H167" i="8" s="1"/>
  <c r="F167" i="8" s="1"/>
  <c r="F18" i="9"/>
  <c r="G18" i="9"/>
  <c r="AC11" i="9"/>
  <c r="AE11" i="9" s="1"/>
  <c r="B17" i="9"/>
  <c r="R17" i="9"/>
  <c r="V17" i="9"/>
  <c r="Z17" i="9"/>
  <c r="AD17" i="9"/>
  <c r="AH17" i="9"/>
  <c r="C18" i="9"/>
  <c r="C33" i="9" s="1"/>
  <c r="AB31" i="9" s="1"/>
  <c r="U25" i="9"/>
  <c r="M30" i="9"/>
  <c r="N30" i="9" s="1"/>
  <c r="R30" i="9"/>
  <c r="S30" i="9" s="1"/>
  <c r="AD11" i="9"/>
  <c r="U17" i="9"/>
  <c r="Y17" i="9"/>
  <c r="AC17" i="9"/>
  <c r="F168" i="8"/>
  <c r="N49" i="3"/>
  <c r="M49" i="3"/>
  <c r="AC41" i="3"/>
  <c r="AB41" i="3"/>
  <c r="Z41" i="3"/>
  <c r="Y41" i="3"/>
  <c r="X41" i="3"/>
  <c r="W41" i="3"/>
  <c r="V41" i="3"/>
  <c r="U41" i="3"/>
  <c r="T41" i="3"/>
  <c r="S41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K48" i="3"/>
  <c r="K47" i="3"/>
  <c r="K46" i="3"/>
  <c r="K45" i="3"/>
  <c r="K44" i="3"/>
  <c r="K43" i="3"/>
  <c r="K42" i="3"/>
  <c r="K41" i="3"/>
  <c r="K40" i="3"/>
  <c r="K39" i="3"/>
  <c r="K37" i="3"/>
  <c r="K36" i="3"/>
  <c r="K35" i="3"/>
  <c r="K34" i="3"/>
  <c r="K33" i="3"/>
  <c r="K32" i="3"/>
  <c r="K31" i="3"/>
  <c r="K30" i="3"/>
  <c r="AB32" i="9" l="1"/>
  <c r="W32" i="9"/>
  <c r="AH11" i="9"/>
  <c r="AB30" i="9"/>
  <c r="G17" i="9"/>
  <c r="G33" i="9" s="1"/>
  <c r="B33" i="9"/>
  <c r="W31" i="9" s="1"/>
  <c r="F17" i="9"/>
  <c r="W30" i="9"/>
  <c r="AG11" i="9"/>
  <c r="I18" i="9"/>
  <c r="AF11" i="9"/>
  <c r="H49" i="3"/>
  <c r="G49" i="3"/>
  <c r="F49" i="3"/>
  <c r="E49" i="3"/>
  <c r="D49" i="3"/>
  <c r="C49" i="3"/>
  <c r="E17" i="3"/>
  <c r="M17" i="3"/>
  <c r="J35" i="3" s="1"/>
  <c r="D17" i="3"/>
  <c r="AL17" i="3"/>
  <c r="AK17" i="3"/>
  <c r="AJ17" i="3"/>
  <c r="AI17" i="3"/>
  <c r="AH17" i="3"/>
  <c r="AG17" i="3"/>
  <c r="AF17" i="3"/>
  <c r="AE17" i="3"/>
  <c r="AD17" i="3"/>
  <c r="AC17" i="3"/>
  <c r="J34" i="3" s="1"/>
  <c r="AB17" i="3"/>
  <c r="AA17" i="3"/>
  <c r="J32" i="3" s="1"/>
  <c r="Z17" i="3"/>
  <c r="Y17" i="3"/>
  <c r="J31" i="3" s="1"/>
  <c r="X17" i="3"/>
  <c r="W17" i="3"/>
  <c r="J30" i="3" s="1"/>
  <c r="V17" i="3"/>
  <c r="U17" i="3"/>
  <c r="J44" i="3" s="1"/>
  <c r="T17" i="3"/>
  <c r="S17" i="3"/>
  <c r="J38" i="3" s="1"/>
  <c r="R17" i="3"/>
  <c r="Q17" i="3"/>
  <c r="J37" i="3" s="1"/>
  <c r="P17" i="3"/>
  <c r="O17" i="3"/>
  <c r="J36" i="3" s="1"/>
  <c r="N17" i="3"/>
  <c r="L17" i="3"/>
  <c r="K17" i="3"/>
  <c r="J17" i="3"/>
  <c r="I17" i="3"/>
  <c r="H17" i="3"/>
  <c r="G17" i="3"/>
  <c r="F17" i="3"/>
  <c r="C17" i="3"/>
  <c r="AB4" i="3" s="1"/>
  <c r="AC3" i="3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K5" i="4"/>
  <c r="K6" i="4"/>
  <c r="K7" i="4"/>
  <c r="K8" i="4"/>
  <c r="K9" i="4"/>
  <c r="K10" i="4"/>
  <c r="K11" i="4"/>
  <c r="K12" i="4"/>
  <c r="K13" i="4"/>
  <c r="K14" i="4"/>
  <c r="K15" i="4"/>
  <c r="K16" i="4"/>
  <c r="K19" i="4"/>
  <c r="K20" i="4"/>
  <c r="J21" i="4"/>
  <c r="I21" i="4"/>
  <c r="H21" i="4"/>
  <c r="F5" i="4"/>
  <c r="F6" i="4"/>
  <c r="F7" i="4"/>
  <c r="F8" i="4"/>
  <c r="F9" i="4"/>
  <c r="F10" i="4"/>
  <c r="F11" i="4"/>
  <c r="F12" i="4"/>
  <c r="F13" i="4"/>
  <c r="F14" i="4"/>
  <c r="F15" i="4"/>
  <c r="F17" i="4"/>
  <c r="F18" i="4"/>
  <c r="F20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X30" i="9" l="1"/>
  <c r="AC30" i="9"/>
  <c r="F33" i="9"/>
  <c r="I17" i="9"/>
  <c r="I33" i="9" s="1"/>
  <c r="K15" i="5"/>
  <c r="K21" i="6"/>
  <c r="F21" i="4"/>
  <c r="G15" i="4" s="1"/>
  <c r="F15" i="5"/>
  <c r="G12" i="5" s="1"/>
  <c r="F21" i="6"/>
  <c r="I45" i="3"/>
  <c r="J49" i="3"/>
  <c r="G12" i="4"/>
  <c r="G7" i="4"/>
  <c r="G9" i="4"/>
  <c r="G17" i="4"/>
  <c r="G18" i="4"/>
  <c r="G19" i="4"/>
  <c r="G10" i="4"/>
  <c r="G14" i="4"/>
  <c r="G8" i="4"/>
  <c r="G13" i="4"/>
  <c r="I41" i="3"/>
  <c r="G13" i="5"/>
  <c r="G14" i="5"/>
  <c r="G11" i="5"/>
  <c r="K21" i="4"/>
  <c r="L15" i="4" s="1"/>
  <c r="G9" i="5"/>
  <c r="AC4" i="3"/>
  <c r="I46" i="3"/>
  <c r="G5" i="4"/>
  <c r="I47" i="3"/>
  <c r="I48" i="3"/>
  <c r="G11" i="4" l="1"/>
  <c r="G6" i="4"/>
  <c r="G10" i="5"/>
  <c r="G21" i="4"/>
  <c r="I42" i="3"/>
  <c r="G6" i="5"/>
  <c r="G8" i="5"/>
  <c r="G5" i="5"/>
  <c r="G7" i="5"/>
  <c r="G15" i="5" s="1"/>
  <c r="L9" i="4"/>
  <c r="I34" i="3" s="1"/>
  <c r="L13" i="4"/>
  <c r="I38" i="3" s="1"/>
  <c r="L7" i="4"/>
  <c r="I32" i="3" s="1"/>
  <c r="L6" i="4"/>
  <c r="I31" i="3" s="1"/>
  <c r="L5" i="4"/>
  <c r="L8" i="4"/>
  <c r="I33" i="3" s="1"/>
  <c r="L11" i="4"/>
  <c r="I36" i="3" s="1"/>
  <c r="L19" i="4"/>
  <c r="I44" i="3" s="1"/>
  <c r="L14" i="4"/>
  <c r="L16" i="4"/>
  <c r="I43" i="3" s="1"/>
  <c r="L10" i="4"/>
  <c r="I35" i="3" s="1"/>
  <c r="L12" i="4"/>
  <c r="I37" i="3" s="1"/>
  <c r="I40" i="3" l="1"/>
  <c r="I39" i="3"/>
  <c r="L21" i="4"/>
  <c r="I30" i="3"/>
  <c r="I49" i="3" l="1"/>
  <c r="L49" i="3"/>
  <c r="K49" i="3" l="1"/>
  <c r="AA39" i="3" l="1"/>
  <c r="AA37" i="3"/>
  <c r="AA33" i="3"/>
  <c r="AC5" i="3"/>
  <c r="AA30" i="3"/>
  <c r="AA35" i="3"/>
  <c r="AA34" i="3"/>
  <c r="AA32" i="3"/>
  <c r="AA38" i="3"/>
  <c r="AA36" i="3"/>
  <c r="AA31" i="3"/>
  <c r="AA41" i="3" l="1"/>
</calcChain>
</file>

<file path=xl/sharedStrings.xml><?xml version="1.0" encoding="utf-8"?>
<sst xmlns="http://schemas.openxmlformats.org/spreadsheetml/2006/main" count="1199" uniqueCount="712">
  <si>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</si>
  <si>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</si>
  <si>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</si>
  <si>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</si>
  <si>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</si>
  <si>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</si>
  <si>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</si>
  <si>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</si>
  <si>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</si>
  <si>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</si>
  <si>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</si>
  <si>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</si>
  <si>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</si>
  <si>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</si>
  <si>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</si>
  <si>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</si>
  <si>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</si>
  <si>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</si>
  <si>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</si>
  <si>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</si>
  <si>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</si>
  <si>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</si>
  <si>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</si>
  <si>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</si>
  <si>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</si>
  <si>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</si>
  <si>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</si>
  <si>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</si>
  <si>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</si>
  <si>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</si>
  <si>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</si>
  <si>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</si>
  <si>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</si>
  <si>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</si>
  <si>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</si>
  <si>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</si>
  <si>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</si>
  <si>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</si>
  <si>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</si>
  <si>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</si>
  <si>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</si>
  <si>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</si>
  <si>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</si>
  <si>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</si>
  <si>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</si>
  <si>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</si>
  <si>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</si>
  <si>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</si>
  <si>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</si>
  <si>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</si>
  <si>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</si>
  <si>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</si>
  <si>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</si>
  <si>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</si>
  <si>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</si>
  <si>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</si>
  <si>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</si>
  <si>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</si>
  <si>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</si>
  <si>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</si>
  <si>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</si>
  <si>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</si>
  <si>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</si>
  <si>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</si>
  <si>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</si>
  <si>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</si>
  <si>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</si>
  <si>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</si>
  <si>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</si>
  <si>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</si>
  <si>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</si>
  <si>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</si>
  <si>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</si>
  <si>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</si>
  <si>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</si>
  <si>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</si>
  <si>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</si>
  <si>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</si>
  <si>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</si>
  <si>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</si>
  <si>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</si>
  <si>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</si>
  <si>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</si>
  <si>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</si>
  <si>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</si>
  <si>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</si>
  <si>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</si>
  <si>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</si>
  <si>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</si>
  <si>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</si>
  <si>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</si>
  <si>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</si>
  <si>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</si>
  <si>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</si>
  <si>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</si>
  <si>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</si>
  <si>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</si>
  <si>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</si>
  <si>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</si>
  <si>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</si>
  <si>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</si>
  <si>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</si>
  <si>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</si>
  <si>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</si>
  <si>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</si>
  <si>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</si>
  <si>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</si>
  <si>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</si>
  <si>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</si>
  <si>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</si>
  <si>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</si>
  <si>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</si>
  <si>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</si>
  <si>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</si>
  <si>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</si>
  <si>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</si>
  <si>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</si>
  <si>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</si>
  <si>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</si>
  <si>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</si>
  <si>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</si>
  <si>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</si>
  <si>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</si>
  <si>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</si>
  <si>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</si>
  <si>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</si>
  <si>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</si>
  <si>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</si>
  <si>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</si>
  <si>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</si>
  <si>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</si>
  <si>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</si>
  <si>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</si>
  <si>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</si>
  <si>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</si>
  <si>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</si>
  <si>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</si>
  <si>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</si>
  <si>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</si>
  <si>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</si>
  <si>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</si>
  <si>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</si>
  <si>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</si>
  <si>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</si>
  <si>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</si>
  <si>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</si>
  <si>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</si>
  <si>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</si>
  <si>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</si>
  <si>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</si>
  <si>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</si>
  <si>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</si>
  <si>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</si>
  <si>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</si>
  <si>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</si>
  <si>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</si>
  <si>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</si>
  <si>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</si>
  <si>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</si>
  <si>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</si>
  <si>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</si>
  <si>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</si>
  <si>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</si>
  <si>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</si>
  <si>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</si>
  <si>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</si>
  <si>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</si>
  <si>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</si>
  <si>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</si>
  <si>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</si>
  <si>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</si>
  <si>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</si>
  <si>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</si>
  <si>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</si>
  <si>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</si>
  <si>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</si>
  <si>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</si>
  <si>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</si>
  <si>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</si>
  <si>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</si>
  <si>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</si>
  <si>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</si>
  <si>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</si>
  <si>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</si>
  <si>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</si>
  <si>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</si>
  <si>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</si>
  <si>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</si>
  <si>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</si>
  <si>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</si>
  <si>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</si>
  <si>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</si>
  <si>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</si>
  <si>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</si>
  <si>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</si>
  <si>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</si>
  <si>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</si>
  <si>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</si>
  <si>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</si>
  <si>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</si>
  <si>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</si>
  <si>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</si>
  <si>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</si>
  <si>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</si>
  <si>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</si>
  <si>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</si>
  <si>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</si>
  <si>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</si>
  <si>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</si>
  <si>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</si>
  <si>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</si>
  <si>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</si>
  <si>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</si>
  <si>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</si>
  <si>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</si>
  <si>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</si>
  <si>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</si>
  <si>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</si>
  <si>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</si>
  <si>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</si>
  <si>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</si>
  <si>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</si>
  <si>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</si>
  <si>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</si>
  <si>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</si>
  <si>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</si>
  <si>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</si>
  <si>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</si>
  <si>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</si>
  <si>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</si>
  <si>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</si>
  <si>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</si>
  <si>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</si>
  <si>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</si>
  <si>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</si>
  <si>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</si>
  <si>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</si>
  <si>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</si>
  <si>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</si>
  <si>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</si>
  <si>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</si>
  <si>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</si>
  <si>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</si>
  <si>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</si>
  <si>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</si>
  <si>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</si>
  <si>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</si>
  <si>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</si>
  <si>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</si>
  <si>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</si>
  <si>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</si>
  <si>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</si>
  <si>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</si>
  <si>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</si>
  <si>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</si>
  <si>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</si>
  <si>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</si>
  <si>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</si>
  <si>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</si>
  <si>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</si>
  <si>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</si>
  <si>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</si>
  <si>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</si>
  <si>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</si>
  <si>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</si>
  <si>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</si>
  <si>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</si>
  <si>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</si>
  <si>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</si>
  <si>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</si>
  <si>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</si>
  <si>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</si>
  <si>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</si>
  <si>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</si>
  <si>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</si>
  <si>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</si>
  <si>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</si>
  <si>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</si>
  <si>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</si>
  <si>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</si>
  <si>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</si>
  <si>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</si>
  <si>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</si>
  <si>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</si>
  <si>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</si>
  <si>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</si>
  <si>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</si>
  <si>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</si>
  <si>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</si>
  <si>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</si>
  <si>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</si>
  <si>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</si>
  <si>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</si>
  <si>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</si>
  <si>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</si>
  <si>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</si>
  <si>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</si>
  <si>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</si>
  <si>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</si>
  <si>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</si>
  <si>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</si>
  <si>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</si>
  <si>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</si>
  <si>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</si>
  <si>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</si>
  <si>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</si>
  <si>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</si>
  <si>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</si>
  <si>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</si>
  <si>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</si>
  <si>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</si>
  <si>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</si>
  <si>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</si>
  <si>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</si>
  <si>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</si>
  <si>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</si>
  <si>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</si>
  <si>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</si>
  <si>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</si>
  <si>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</si>
  <si>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</si>
  <si>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</si>
  <si>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</si>
  <si>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</si>
  <si>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</si>
  <si>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</si>
  <si>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</si>
  <si>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</si>
  <si>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</si>
  <si>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</si>
  <si>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</si>
  <si>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</si>
  <si>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</si>
  <si>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</si>
  <si>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</si>
  <si>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</si>
  <si>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</si>
  <si>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</si>
  <si>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</si>
  <si>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</si>
  <si>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</si>
  <si>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</si>
  <si>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</si>
  <si>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</si>
  <si>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</si>
  <si>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</si>
  <si>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</si>
  <si>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</si>
  <si>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</si>
  <si>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</si>
  <si>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</si>
  <si>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</si>
  <si>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</si>
  <si>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</si>
  <si>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</si>
  <si>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</si>
  <si>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</si>
  <si>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</si>
  <si>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</si>
  <si>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</si>
  <si>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</si>
  <si>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</si>
  <si>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</si>
  <si>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</si>
  <si>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</si>
  <si>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</si>
  <si>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</si>
  <si>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</si>
  <si>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</si>
  <si>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</si>
  <si>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</si>
  <si>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</si>
  <si>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</si>
  <si>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</si>
  <si>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</si>
  <si>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</si>
  <si>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</si>
  <si>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</si>
  <si>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</si>
  <si>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</si>
  <si>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</si>
  <si>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</si>
  <si>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</si>
  <si>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</si>
  <si>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</si>
  <si>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</si>
  <si>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</si>
  <si>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</si>
  <si>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</si>
  <si>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</si>
  <si>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</si>
  <si>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</si>
  <si>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</si>
  <si>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</si>
  <si>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</si>
  <si>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</si>
  <si>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</si>
  <si>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</si>
  <si>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</si>
  <si>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</si>
  <si>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</si>
  <si>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</si>
  <si>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</si>
  <si>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</si>
  <si>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</si>
  <si>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</si>
  <si>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</si>
  <si>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</si>
  <si>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</si>
  <si>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</si>
  <si>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</si>
  <si>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</si>
  <si>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</si>
  <si>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</si>
  <si>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</si>
  <si>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</si>
  <si>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</si>
  <si>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</si>
  <si>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</si>
  <si>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</si>
  <si>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</si>
  <si>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</si>
  <si>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</si>
  <si>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</si>
  <si>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</si>
  <si>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</si>
  <si>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</si>
  <si>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</si>
  <si>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</si>
  <si>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</si>
  <si>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</si>
  <si>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</si>
  <si>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</si>
  <si>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</si>
  <si>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</si>
  <si>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</si>
  <si>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</si>
  <si>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</si>
  <si>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</si>
  <si>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</si>
  <si>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</si>
  <si>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</si>
  <si>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</si>
  <si>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</si>
  <si>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</si>
  <si>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</si>
  <si>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</si>
  <si>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</si>
  <si>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</si>
  <si>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</si>
  <si>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</si>
  <si>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</si>
  <si>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</si>
  <si>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</si>
  <si>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</si>
  <si>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</si>
  <si>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</si>
  <si>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</si>
  <si>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</si>
  <si>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</si>
  <si>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</si>
  <si>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</si>
  <si>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</si>
  <si>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</si>
  <si>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</si>
  <si>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</si>
  <si>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</si>
  <si>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</si>
  <si>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</si>
  <si>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</si>
  <si>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</si>
  <si>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</si>
  <si>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</si>
  <si>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</si>
  <si>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</si>
  <si>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</si>
  <si>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</si>
  <si>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</si>
  <si>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</si>
  <si>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</si>
  <si>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</si>
  <si>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</si>
  <si>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</si>
  <si>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</si>
  <si>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</si>
  <si>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</si>
  <si>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</si>
  <si>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</si>
  <si>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</si>
  <si>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</si>
  <si>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</si>
  <si>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</si>
  <si>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</si>
  <si>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</si>
  <si>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</si>
  <si>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</si>
  <si>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</si>
  <si>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</si>
  <si>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</si>
  <si>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</si>
  <si>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</si>
  <si>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</si>
  <si>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</si>
  <si>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</si>
  <si>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</si>
  <si>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</si>
  <si>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</si>
  <si>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</si>
  <si>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</si>
  <si>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</si>
  <si>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</si>
  <si>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</si>
  <si>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</si>
  <si>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</si>
  <si>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</si>
  <si>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</si>
  <si>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</si>
  <si>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</si>
  <si>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</si>
  <si>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</si>
  <si>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</si>
  <si>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</si>
  <si>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</si>
  <si>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</si>
  <si>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</si>
  <si>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</si>
  <si>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</si>
  <si>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</si>
  <si>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</si>
  <si>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</si>
  <si>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</si>
  <si>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</si>
  <si>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</si>
  <si>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</si>
  <si>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</si>
  <si>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</si>
  <si>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</si>
  <si>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</si>
  <si>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</si>
  <si>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</si>
  <si>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</si>
  <si>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</si>
  <si>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</si>
  <si>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</si>
  <si>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</si>
  <si>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</si>
  <si>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</si>
  <si>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</si>
  <si>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</si>
  <si>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</si>
  <si>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</si>
  <si>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</si>
  <si>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</si>
  <si>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</si>
  <si>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</si>
  <si>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</si>
  <si>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</si>
  <si>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</si>
  <si>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</si>
  <si>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</si>
  <si>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</si>
  <si>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</si>
  <si>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</si>
  <si>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</si>
  <si>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</si>
  <si>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</si>
  <si>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</si>
  <si>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</si>
  <si>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</si>
  <si>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</si>
  <si>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</si>
  <si>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</si>
  <si>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</si>
  <si>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</si>
  <si>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</si>
  <si>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</si>
  <si>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</si>
  <si>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</si>
  <si>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</si>
  <si>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</si>
  <si>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</si>
  <si>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</si>
  <si>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</si>
  <si>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</si>
  <si>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</si>
  <si>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</si>
  <si>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</si>
  <si>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</si>
  <si>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</si>
  <si>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</si>
  <si>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</si>
  <si>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</si>
  <si>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</si>
  <si>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</si>
  <si>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</si>
  <si>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</si>
  <si>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</si>
  <si>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</si>
  <si>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</si>
  <si>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</si>
  <si>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</si>
  <si>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</si>
  <si>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</si>
  <si>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</si>
  <si>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</si>
  <si>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</si>
  <si>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</si>
  <si>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</si>
  <si>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</si>
  <si>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</si>
  <si>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</si>
  <si>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</si>
  <si>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</si>
  <si>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</si>
  <si>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</si>
  <si>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</si>
  <si>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</si>
  <si>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</si>
  <si>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</si>
  <si>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</si>
  <si>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</si>
  <si>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</si>
  <si>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</si>
  <si>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</si>
  <si>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</si>
  <si>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</si>
  <si>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</si>
  <si>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</si>
  <si>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</si>
  <si>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</si>
  <si>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</si>
  <si>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</si>
  <si>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</si>
  <si>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</si>
  <si>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</si>
  <si>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</si>
  <si>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</si>
  <si>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</si>
  <si>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</si>
  <si>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</si>
  <si>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</si>
  <si>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</si>
  <si>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</si>
  <si>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</si>
  <si>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</si>
  <si>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</si>
  <si>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</si>
  <si>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</si>
  <si>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</si>
  <si>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</si>
  <si>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</si>
  <si>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</si>
  <si>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</si>
  <si>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</si>
  <si>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</si>
  <si>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</si>
  <si>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</si>
  <si>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</si>
  <si>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</si>
  <si>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</si>
  <si>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</si>
  <si>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</si>
  <si>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</si>
  <si>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</si>
  <si>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</si>
  <si>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</si>
  <si>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</si>
  <si>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</si>
  <si>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</si>
  <si>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</si>
  <si>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</si>
  <si>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</si>
  <si>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</si>
  <si>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</si>
  <si>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</si>
  <si>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</si>
  <si>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</si>
  <si>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</si>
  <si>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</si>
  <si>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</si>
  <si>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</si>
  <si>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</si>
  <si>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</si>
  <si>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</si>
  <si>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</si>
  <si>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</si>
  <si>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</si>
  <si>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</si>
  <si>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</si>
  <si>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</si>
  <si>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</si>
  <si>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</si>
  <si>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</si>
  <si>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</si>
  <si>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</si>
  <si>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</si>
  <si>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</si>
  <si>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</si>
  <si>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</si>
  <si>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</si>
  <si>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</si>
  <si>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</si>
  <si>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</si>
  <si>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</si>
  <si>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</si>
  <si>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</si>
  <si>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</si>
  <si>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2. Giảng viên các khoa còn lại (Bao gồm Trưởng, Phó khoa):</t>
  </si>
  <si>
    <t>1. Giảng viên khoa KHCB (Bao gồm Trưởng, Phó khoa):</t>
  </si>
  <si>
    <t>3. Nhân viên (Bao gồm Trưởng, Phó phòng, trung tâm)</t>
  </si>
  <si>
    <t>Khoa Khác: Công nghệ may - Thời trang</t>
  </si>
  <si>
    <t>Trưởng khoa Công nghệ 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</si>
</sst>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94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</cellStyleXfs>
  <cellXfs count="649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34" fillId="0" borderId="0" xfId="196" applyFont="1" applyAlignment="1">
      <alignment vertical="center"/>
    </xf>
    <xf numFmtId="0" fontId="33" fillId="16" borderId="0" xfId="196" applyFont="1" applyFill="1" applyAlignment="1">
      <alignment vertical="center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 applyFont="1"/>
    <xf numFmtId="0" fontId="33" fillId="0" borderId="0" xfId="196" applyFont="1" applyFill="1"/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vertical="top" wrapText="1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33" fillId="14" borderId="7" xfId="196" applyFont="1" applyFill="1" applyBorder="1" applyAlignment="1">
      <alignment vertical="top" wrapText="1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 vertical="center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70" xfId="0" applyFont="1" applyBorder="1" applyAlignment="1">
      <alignment horizontal="center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63" xfId="0" applyFont="1" applyBorder="1" applyAlignment="1" applyProtection="1">
      <alignment horizontal="center" vertical="center"/>
      <protection locked="0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8" xfId="0" applyFont="1" applyBorder="1" applyAlignment="1" applyProtection="1">
      <alignment horizontal="center" vertical="center"/>
      <protection locked="0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61" fillId="3" borderId="1" xfId="196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61" fillId="3" borderId="1" xfId="196" applyFill="1" applyBorder="1" applyAlignment="1">
      <alignment horizontal="center"/>
    </xf>
    <xf numFmtId="0" fontId="33" fillId="14" borderId="1" xfId="196" applyFont="1" applyFill="1" applyBorder="1" applyAlignment="1">
      <alignment horizontal="center" vertical="top" wrapText="1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14" fillId="0" borderId="1" xfId="196" applyFont="1" applyBorder="1" applyAlignment="1">
      <alignment horizontal="center" vertic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65" fillId="0" borderId="1" xfId="196" applyFont="1" applyBorder="1" applyAlignment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 wrapText="1"/>
    </xf>
    <xf numFmtId="0" fontId="17" fillId="0" borderId="11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</cellXfs>
  <cellStyles count="198">
    <cellStyle name="?_x001d_??%U©÷u&amp;H©÷9_x0008_? s_x000a_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thu tu cac don vi - Moi" xfId="2"/>
    <cellStyle name="Percent [2]" xfId="70"/>
    <cellStyle name="subhead" xfId="7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一般_00Q3902REV.1" xfId="83"/>
    <cellStyle name="千分位[0]_00Q3902REV.1" xfId="85"/>
    <cellStyle name="千分位_00Q3902REV.1" xfId="84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貨幣 [0]_00Q3902REV.1" xfId="86"/>
    <cellStyle name="貨幣[0]_BRE" xfId="88"/>
    <cellStyle name="貨幣_00Q3902REV.1" xfId="87"/>
    <cellStyle name=" [0.00]_ Att. 1- Cover" xfId="89"/>
    <cellStyle name="_ Att. 1- Cover" xfId="90"/>
    <cellStyle name="?_ Att. 1- Cover" xfId="91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hong%20TC\Quan\Thang%201\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-Data\08.TuyenDung\Giaovien\2014\Mau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opLeftCell="A122" zoomScale="85" zoomScaleNormal="85" zoomScalePageLayoutView="85" workbookViewId="0">
      <selection activeCell="A139" sqref="A139:XFD139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76" t="s">
        <v>690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76" t="s">
        <v>691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76" t="s">
        <v>692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76" t="s">
        <v>693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7" t="s">
        <v>694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7" t="s">
        <v>695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7" t="s">
        <v>696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7" t="s">
        <v>697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7" t="s">
        <v>698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7" t="s">
        <v>699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7" t="s">
        <v>700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7" t="s">
        <v>701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76" t="s">
        <v>702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76" t="s">
        <v>703</v>
      </c>
      <c r="C142" s="7"/>
      <c r="D142" s="8"/>
      <c r="E142" s="9"/>
      <c r="F142" s="10"/>
      <c r="G142" s="10"/>
    </row>
    <row r="143" spans="1:7">
      <c r="A143" s="5">
        <v>142</v>
      </c>
      <c r="B143" s="376" t="s">
        <v>704</v>
      </c>
      <c r="C143" s="7"/>
      <c r="D143" s="8"/>
      <c r="E143" s="9"/>
      <c r="F143" s="10"/>
      <c r="G143" s="10"/>
    </row>
    <row r="144" spans="1:7">
      <c r="A144" s="5">
        <v>143</v>
      </c>
      <c r="B144" s="376" t="s">
        <v>705</v>
      </c>
      <c r="C144" s="7"/>
      <c r="D144" s="8"/>
      <c r="E144" s="9"/>
      <c r="F144" s="10"/>
      <c r="G144" s="10"/>
    </row>
    <row r="145" spans="1:7">
      <c r="A145" s="5">
        <v>144</v>
      </c>
      <c r="B145" s="376" t="s">
        <v>706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49"/>
  <sheetViews>
    <sheetView showGridLines="0" topLeftCell="A23" zoomScale="115" zoomScaleNormal="115" workbookViewId="0">
      <selection activeCell="J33" sqref="J33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379" t="s">
        <v>320</v>
      </c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/>
      <c r="AB1" s="379"/>
      <c r="AC1" s="379"/>
      <c r="AD1" s="379"/>
      <c r="AE1" s="379"/>
      <c r="AF1" s="379"/>
      <c r="AG1" s="379"/>
      <c r="AH1" s="379"/>
      <c r="AI1" s="379"/>
    </row>
    <row r="2" spans="1:38" ht="8.25" customHeight="1"/>
    <row r="3" spans="1:38">
      <c r="A3" s="18"/>
      <c r="B3" s="433" t="s">
        <v>270</v>
      </c>
      <c r="C3" s="433"/>
      <c r="D3" s="433"/>
      <c r="E3" s="392" t="s">
        <v>3</v>
      </c>
      <c r="F3" s="392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Z3" s="427" t="s">
        <v>395</v>
      </c>
      <c r="AA3" s="428"/>
      <c r="AB3" s="428"/>
      <c r="AC3" s="428" t="str">
        <f>IFERROR(INDEX(dsTruong!$D$2:$D$150,MATCH('Mẫu THPT và GDTX'!E3,dsTruong!$B$2:$B$150,0)),"")</f>
        <v>trường thường</v>
      </c>
      <c r="AD3" s="428"/>
      <c r="AE3" s="428"/>
      <c r="AF3" s="428"/>
      <c r="AG3" s="428"/>
      <c r="AH3" s="158"/>
      <c r="AI3" s="158"/>
      <c r="AJ3" s="158"/>
      <c r="AK3" s="158"/>
      <c r="AL3" s="159"/>
    </row>
    <row r="4" spans="1:38" ht="15.75" customHeight="1">
      <c r="A4" s="18"/>
      <c r="B4" s="433" t="s">
        <v>271</v>
      </c>
      <c r="C4" s="433"/>
      <c r="D4" s="433"/>
      <c r="E4" s="391"/>
      <c r="F4" s="391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Z4" s="160" t="s">
        <v>399</v>
      </c>
      <c r="AA4" s="103"/>
      <c r="AB4" s="18">
        <f>C17</f>
        <v>0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3 ]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33" t="s">
        <v>272</v>
      </c>
      <c r="C5" s="433"/>
      <c r="D5" s="433"/>
      <c r="E5" s="391"/>
      <c r="F5" s="391"/>
      <c r="G5" s="391"/>
      <c r="H5" s="391"/>
      <c r="I5" s="391"/>
      <c r="J5" s="401" t="s">
        <v>380</v>
      </c>
      <c r="K5" s="402"/>
      <c r="L5" s="389" t="s">
        <v>400</v>
      </c>
      <c r="M5" s="389"/>
      <c r="N5" s="390"/>
      <c r="O5" s="387" t="s">
        <v>321</v>
      </c>
      <c r="P5" s="388"/>
      <c r="Q5" s="389" t="s">
        <v>298</v>
      </c>
      <c r="R5" s="390"/>
      <c r="Z5" s="162" t="s">
        <v>406</v>
      </c>
      <c r="AA5" s="163"/>
      <c r="AB5" s="163"/>
      <c r="AC5" s="163" t="str">
        <f>COUNTA(E20:J23)&amp;" CBQL + "&amp;C49&amp;" GV + "&amp;S41&amp;" CNV"</f>
        <v>0 CBQL + 0 GV + 0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44"/>
      <c r="B8" s="421" t="s">
        <v>375</v>
      </c>
      <c r="C8" s="431" t="s">
        <v>299</v>
      </c>
      <c r="D8" s="431"/>
      <c r="E8" s="431" t="s">
        <v>360</v>
      </c>
      <c r="F8" s="431"/>
      <c r="G8" s="431" t="s">
        <v>359</v>
      </c>
      <c r="H8" s="431"/>
      <c r="I8" s="431" t="s">
        <v>361</v>
      </c>
      <c r="J8" s="431"/>
      <c r="K8" s="431" t="s">
        <v>362</v>
      </c>
      <c r="L8" s="431"/>
      <c r="M8" s="431" t="s">
        <v>363</v>
      </c>
      <c r="N8" s="431"/>
      <c r="O8" s="431" t="s">
        <v>364</v>
      </c>
      <c r="P8" s="431"/>
      <c r="Q8" s="431" t="s">
        <v>365</v>
      </c>
      <c r="R8" s="431"/>
      <c r="S8" s="431" t="s">
        <v>366</v>
      </c>
      <c r="T8" s="431"/>
      <c r="U8" s="431" t="s">
        <v>367</v>
      </c>
      <c r="V8" s="431"/>
      <c r="W8" s="431" t="s">
        <v>368</v>
      </c>
      <c r="X8" s="431"/>
      <c r="Y8" s="431" t="s">
        <v>369</v>
      </c>
      <c r="Z8" s="431"/>
      <c r="AA8" s="431" t="s">
        <v>370</v>
      </c>
      <c r="AB8" s="431"/>
      <c r="AC8" s="431" t="s">
        <v>371</v>
      </c>
      <c r="AD8" s="431"/>
      <c r="AE8" s="432" t="s">
        <v>372</v>
      </c>
      <c r="AF8" s="432"/>
      <c r="AG8" s="432" t="s">
        <v>372</v>
      </c>
      <c r="AH8" s="432"/>
      <c r="AI8" s="432" t="s">
        <v>372</v>
      </c>
      <c r="AJ8" s="432"/>
      <c r="AK8" s="432" t="s">
        <v>372</v>
      </c>
      <c r="AL8" s="432"/>
    </row>
    <row r="9" spans="1:38" s="83" customFormat="1" ht="14.25">
      <c r="A9" s="444"/>
      <c r="B9" s="422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/>
      <c r="D10" s="166"/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/>
      <c r="D11" s="168"/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0</v>
      </c>
      <c r="D17" s="146">
        <f t="shared" ref="D17:AL17" si="0">SUM(D10:D16)</f>
        <v>0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04" t="s">
        <v>282</v>
      </c>
      <c r="C19" s="404"/>
      <c r="D19" s="404"/>
      <c r="E19" s="404" t="s">
        <v>300</v>
      </c>
      <c r="F19" s="404"/>
      <c r="G19" s="404"/>
      <c r="H19" s="404"/>
      <c r="I19" s="404"/>
      <c r="J19" s="404"/>
      <c r="K19" s="404" t="s">
        <v>378</v>
      </c>
      <c r="L19" s="404"/>
      <c r="M19" s="404"/>
      <c r="N19" s="85" t="s">
        <v>377</v>
      </c>
      <c r="O19" s="404" t="s">
        <v>401</v>
      </c>
      <c r="P19" s="404"/>
      <c r="Q19" s="404"/>
      <c r="R19" s="404" t="s">
        <v>301</v>
      </c>
      <c r="S19" s="404"/>
      <c r="T19" s="404"/>
      <c r="U19" s="404" t="s">
        <v>302</v>
      </c>
      <c r="V19" s="404"/>
      <c r="W19" s="404"/>
      <c r="X19" s="404" t="s">
        <v>303</v>
      </c>
      <c r="Y19" s="404"/>
      <c r="Z19" s="404"/>
      <c r="AA19" s="404" t="s">
        <v>379</v>
      </c>
      <c r="AB19" s="404"/>
      <c r="AC19" s="404"/>
      <c r="AD19" s="404" t="s">
        <v>281</v>
      </c>
      <c r="AE19" s="404"/>
      <c r="AF19" s="404"/>
      <c r="AG19" s="404"/>
      <c r="AH19" s="404"/>
      <c r="AI19" s="404"/>
      <c r="AJ19" s="404"/>
      <c r="AK19" s="404"/>
      <c r="AL19" s="404"/>
    </row>
    <row r="20" spans="1:39">
      <c r="B20" s="434" t="s">
        <v>283</v>
      </c>
      <c r="C20" s="434"/>
      <c r="D20" s="434"/>
      <c r="E20" s="405"/>
      <c r="F20" s="405"/>
      <c r="G20" s="405"/>
      <c r="H20" s="405"/>
      <c r="I20" s="405"/>
      <c r="J20" s="405"/>
      <c r="K20" s="414"/>
      <c r="L20" s="414"/>
      <c r="M20" s="414"/>
      <c r="N20" s="171"/>
      <c r="O20" s="414"/>
      <c r="P20" s="414"/>
      <c r="Q20" s="414"/>
      <c r="R20" s="405"/>
      <c r="S20" s="405"/>
      <c r="T20" s="405"/>
      <c r="U20" s="405"/>
      <c r="V20" s="405"/>
      <c r="W20" s="405"/>
      <c r="X20" s="405"/>
      <c r="Y20" s="405"/>
      <c r="Z20" s="405"/>
      <c r="AA20" s="414"/>
      <c r="AB20" s="414"/>
      <c r="AC20" s="414"/>
      <c r="AD20" s="409"/>
      <c r="AE20" s="409"/>
      <c r="AF20" s="409"/>
      <c r="AG20" s="409"/>
      <c r="AH20" s="409"/>
      <c r="AI20" s="409"/>
      <c r="AJ20" s="409"/>
      <c r="AK20" s="409"/>
      <c r="AL20" s="409"/>
    </row>
    <row r="21" spans="1:39">
      <c r="B21" s="429" t="s">
        <v>284</v>
      </c>
      <c r="C21" s="429"/>
      <c r="D21" s="429"/>
      <c r="E21" s="406"/>
      <c r="F21" s="406"/>
      <c r="G21" s="406"/>
      <c r="H21" s="406"/>
      <c r="I21" s="406"/>
      <c r="J21" s="406"/>
      <c r="K21" s="413"/>
      <c r="L21" s="413"/>
      <c r="M21" s="413"/>
      <c r="N21" s="172"/>
      <c r="O21" s="413"/>
      <c r="P21" s="413"/>
      <c r="Q21" s="413"/>
      <c r="R21" s="406"/>
      <c r="S21" s="406"/>
      <c r="T21" s="406"/>
      <c r="U21" s="406"/>
      <c r="V21" s="406"/>
      <c r="W21" s="406"/>
      <c r="X21" s="406"/>
      <c r="Y21" s="406"/>
      <c r="Z21" s="406"/>
      <c r="AA21" s="413"/>
      <c r="AB21" s="413"/>
      <c r="AC21" s="413"/>
      <c r="AD21" s="410"/>
      <c r="AE21" s="410"/>
      <c r="AF21" s="410"/>
      <c r="AG21" s="410"/>
      <c r="AH21" s="410"/>
      <c r="AI21" s="410"/>
      <c r="AJ21" s="410"/>
      <c r="AK21" s="410"/>
      <c r="AL21" s="410"/>
    </row>
    <row r="22" spans="1:39">
      <c r="B22" s="429" t="s">
        <v>284</v>
      </c>
      <c r="C22" s="429"/>
      <c r="D22" s="429"/>
      <c r="E22" s="406"/>
      <c r="F22" s="406"/>
      <c r="G22" s="406"/>
      <c r="H22" s="406"/>
      <c r="I22" s="406"/>
      <c r="J22" s="406"/>
      <c r="K22" s="413"/>
      <c r="L22" s="413"/>
      <c r="M22" s="413"/>
      <c r="N22" s="172"/>
      <c r="O22" s="413"/>
      <c r="P22" s="413"/>
      <c r="Q22" s="413"/>
      <c r="R22" s="406"/>
      <c r="S22" s="406"/>
      <c r="T22" s="406"/>
      <c r="U22" s="406"/>
      <c r="V22" s="406"/>
      <c r="W22" s="406"/>
      <c r="X22" s="406"/>
      <c r="Y22" s="406"/>
      <c r="Z22" s="406"/>
      <c r="AA22" s="413"/>
      <c r="AB22" s="413"/>
      <c r="AC22" s="413"/>
      <c r="AD22" s="410"/>
      <c r="AE22" s="410"/>
      <c r="AF22" s="410"/>
      <c r="AG22" s="410"/>
      <c r="AH22" s="410"/>
      <c r="AI22" s="410"/>
      <c r="AJ22" s="410"/>
      <c r="AK22" s="410"/>
      <c r="AL22" s="410"/>
    </row>
    <row r="23" spans="1:39">
      <c r="B23" s="430" t="s">
        <v>284</v>
      </c>
      <c r="C23" s="430"/>
      <c r="D23" s="430"/>
      <c r="E23" s="407"/>
      <c r="F23" s="407"/>
      <c r="G23" s="407"/>
      <c r="H23" s="407"/>
      <c r="I23" s="407"/>
      <c r="J23" s="407"/>
      <c r="K23" s="403"/>
      <c r="L23" s="403"/>
      <c r="M23" s="403"/>
      <c r="N23" s="173"/>
      <c r="O23" s="403"/>
      <c r="P23" s="403"/>
      <c r="Q23" s="403"/>
      <c r="R23" s="407"/>
      <c r="S23" s="407"/>
      <c r="T23" s="407"/>
      <c r="U23" s="407"/>
      <c r="V23" s="407"/>
      <c r="W23" s="407"/>
      <c r="X23" s="407"/>
      <c r="Y23" s="407"/>
      <c r="Z23" s="407"/>
      <c r="AA23" s="403"/>
      <c r="AB23" s="403"/>
      <c r="AC23" s="403"/>
      <c r="AD23" s="411"/>
      <c r="AE23" s="411"/>
      <c r="AF23" s="411"/>
      <c r="AG23" s="411"/>
      <c r="AH23" s="411"/>
      <c r="AI23" s="411"/>
      <c r="AJ23" s="411"/>
      <c r="AK23" s="411"/>
      <c r="AL23" s="411"/>
    </row>
    <row r="24" spans="1:39">
      <c r="B24" s="426" t="s">
        <v>285</v>
      </c>
      <c r="C24" s="426"/>
      <c r="D24" s="426"/>
      <c r="E24" s="408"/>
      <c r="F24" s="408"/>
      <c r="G24" s="408"/>
      <c r="H24" s="408"/>
      <c r="I24" s="408"/>
      <c r="J24" s="408"/>
      <c r="K24" s="420"/>
      <c r="L24" s="420"/>
      <c r="M24" s="420"/>
      <c r="N24" s="174"/>
      <c r="O24" s="420"/>
      <c r="P24" s="420"/>
      <c r="Q24" s="420"/>
      <c r="R24" s="408"/>
      <c r="S24" s="408"/>
      <c r="T24" s="408"/>
      <c r="U24" s="408"/>
      <c r="V24" s="408"/>
      <c r="W24" s="408"/>
      <c r="X24" s="408"/>
      <c r="Y24" s="408"/>
      <c r="Z24" s="408"/>
      <c r="AA24" s="420"/>
      <c r="AB24" s="420"/>
      <c r="AC24" s="420"/>
      <c r="AD24" s="412"/>
      <c r="AE24" s="412"/>
      <c r="AF24" s="412"/>
      <c r="AG24" s="412"/>
      <c r="AH24" s="412"/>
      <c r="AI24" s="412"/>
      <c r="AJ24" s="412"/>
      <c r="AK24" s="412"/>
      <c r="AL24" s="412"/>
    </row>
    <row r="25" spans="1:39">
      <c r="B25" s="429" t="s">
        <v>286</v>
      </c>
      <c r="C25" s="429"/>
      <c r="D25" s="429"/>
      <c r="E25" s="406"/>
      <c r="F25" s="406"/>
      <c r="G25" s="406"/>
      <c r="H25" s="406"/>
      <c r="I25" s="406"/>
      <c r="J25" s="406"/>
      <c r="K25" s="413"/>
      <c r="L25" s="413"/>
      <c r="M25" s="413"/>
      <c r="N25" s="172"/>
      <c r="O25" s="413"/>
      <c r="P25" s="413"/>
      <c r="Q25" s="413"/>
      <c r="R25" s="406"/>
      <c r="S25" s="406"/>
      <c r="T25" s="406"/>
      <c r="U25" s="406"/>
      <c r="V25" s="406"/>
      <c r="W25" s="406"/>
      <c r="X25" s="406"/>
      <c r="Y25" s="406"/>
      <c r="Z25" s="406"/>
      <c r="AA25" s="413"/>
      <c r="AB25" s="413"/>
      <c r="AC25" s="413"/>
      <c r="AD25" s="410"/>
      <c r="AE25" s="410"/>
      <c r="AF25" s="410"/>
      <c r="AG25" s="410"/>
      <c r="AH25" s="410"/>
      <c r="AI25" s="410"/>
      <c r="AJ25" s="410"/>
      <c r="AK25" s="410"/>
      <c r="AL25" s="410"/>
    </row>
    <row r="26" spans="1:39">
      <c r="B26" s="430" t="s">
        <v>287</v>
      </c>
      <c r="C26" s="430"/>
      <c r="D26" s="430"/>
      <c r="E26" s="407"/>
      <c r="F26" s="407"/>
      <c r="G26" s="407"/>
      <c r="H26" s="407"/>
      <c r="I26" s="407"/>
      <c r="J26" s="407"/>
      <c r="K26" s="403"/>
      <c r="L26" s="403"/>
      <c r="M26" s="403"/>
      <c r="N26" s="173"/>
      <c r="O26" s="403"/>
      <c r="P26" s="403"/>
      <c r="Q26" s="403"/>
      <c r="R26" s="407"/>
      <c r="S26" s="407"/>
      <c r="T26" s="407"/>
      <c r="U26" s="407"/>
      <c r="V26" s="407"/>
      <c r="W26" s="407"/>
      <c r="X26" s="407"/>
      <c r="Y26" s="407"/>
      <c r="Z26" s="407"/>
      <c r="AA26" s="403"/>
      <c r="AB26" s="403"/>
      <c r="AC26" s="403"/>
      <c r="AD26" s="411"/>
      <c r="AE26" s="411"/>
      <c r="AF26" s="411"/>
      <c r="AG26" s="411"/>
      <c r="AH26" s="411"/>
      <c r="AI26" s="411"/>
      <c r="AJ26" s="411"/>
      <c r="AK26" s="411"/>
      <c r="AL26" s="411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394" t="s">
        <v>304</v>
      </c>
      <c r="C28" s="393" t="s">
        <v>305</v>
      </c>
      <c r="D28" s="394" t="s">
        <v>384</v>
      </c>
      <c r="E28" s="394"/>
      <c r="F28" s="394"/>
      <c r="G28" s="395" t="s">
        <v>386</v>
      </c>
      <c r="H28" s="396" t="s">
        <v>385</v>
      </c>
      <c r="I28" s="397" t="s">
        <v>318</v>
      </c>
      <c r="J28" s="398"/>
      <c r="K28" s="399" t="s">
        <v>391</v>
      </c>
      <c r="L28" s="400"/>
      <c r="M28" s="424" t="s">
        <v>407</v>
      </c>
      <c r="N28" s="424"/>
      <c r="O28" s="104"/>
      <c r="P28" s="460" t="s">
        <v>390</v>
      </c>
      <c r="Q28" s="461"/>
      <c r="R28" s="462"/>
      <c r="S28" s="445" t="s">
        <v>305</v>
      </c>
      <c r="T28" s="447" t="s">
        <v>311</v>
      </c>
      <c r="U28" s="449" t="s">
        <v>312</v>
      </c>
      <c r="V28" s="451" t="s">
        <v>319</v>
      </c>
      <c r="W28" s="107" t="s">
        <v>314</v>
      </c>
      <c r="X28" s="108"/>
      <c r="Y28" s="108"/>
      <c r="Z28" s="108"/>
      <c r="AA28" s="453" t="s">
        <v>318</v>
      </c>
      <c r="AB28" s="455" t="s">
        <v>407</v>
      </c>
      <c r="AC28" s="455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394"/>
      <c r="C29" s="393"/>
      <c r="D29" s="90" t="s">
        <v>310</v>
      </c>
      <c r="E29" s="91" t="s">
        <v>308</v>
      </c>
      <c r="F29" s="92" t="s">
        <v>309</v>
      </c>
      <c r="G29" s="395"/>
      <c r="H29" s="396"/>
      <c r="I29" s="133" t="s">
        <v>387</v>
      </c>
      <c r="J29" s="94" t="s">
        <v>388</v>
      </c>
      <c r="K29" s="93" t="s">
        <v>306</v>
      </c>
      <c r="L29" s="134" t="s">
        <v>307</v>
      </c>
      <c r="M29" s="425"/>
      <c r="N29" s="425"/>
      <c r="O29" s="104"/>
      <c r="P29" s="463"/>
      <c r="Q29" s="464"/>
      <c r="R29" s="465"/>
      <c r="S29" s="446"/>
      <c r="T29" s="448"/>
      <c r="U29" s="450"/>
      <c r="V29" s="452"/>
      <c r="W29" s="93" t="s">
        <v>313</v>
      </c>
      <c r="X29" s="95" t="s">
        <v>315</v>
      </c>
      <c r="Y29" s="95" t="s">
        <v>316</v>
      </c>
      <c r="Z29" s="139" t="s">
        <v>317</v>
      </c>
      <c r="AA29" s="454"/>
      <c r="AB29" s="456"/>
      <c r="AC29" s="456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/>
      <c r="D30" s="176"/>
      <c r="E30" s="177"/>
      <c r="F30" s="178"/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0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</v>
      </c>
      <c r="L30" s="136">
        <f>IF(C30="",0,IF(SUM(I30:J30)-C30&gt;0,C30-SUM(I30:J30),0))</f>
        <v>0</v>
      </c>
      <c r="M30" s="380"/>
      <c r="N30" s="423"/>
      <c r="O30" s="105"/>
      <c r="P30" s="457" t="s">
        <v>434</v>
      </c>
      <c r="Q30" s="458"/>
      <c r="R30" s="459"/>
      <c r="S30" s="190"/>
      <c r="T30" s="191"/>
      <c r="U30" s="192"/>
      <c r="V30" s="193"/>
      <c r="W30" s="191"/>
      <c r="X30" s="192"/>
      <c r="Y30" s="192"/>
      <c r="Z30" s="194"/>
      <c r="AA30" s="140" t="str">
        <f>IF(S41&gt;0, IF($AC$3="trường chuyên",2,0),"")</f>
        <v/>
      </c>
      <c r="AB30" s="380"/>
      <c r="AC30" s="380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/>
      <c r="D31" s="181"/>
      <c r="E31" s="182"/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0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0</v>
      </c>
      <c r="L31" s="138">
        <f t="shared" ref="L31:L48" si="2">IF(C31="",0,IF(SUM(I31:J31)-C31&gt;0,C31-SUM(I31:J31),0))</f>
        <v>0</v>
      </c>
      <c r="M31" s="382"/>
      <c r="N31" s="383"/>
      <c r="O31" s="105"/>
      <c r="P31" s="438" t="s">
        <v>288</v>
      </c>
      <c r="Q31" s="439"/>
      <c r="R31" s="440"/>
      <c r="S31" s="195"/>
      <c r="T31" s="196"/>
      <c r="U31" s="197"/>
      <c r="V31" s="198"/>
      <c r="W31" s="196"/>
      <c r="X31" s="197"/>
      <c r="Y31" s="197"/>
      <c r="Z31" s="199"/>
      <c r="AA31" s="141" t="str">
        <f>IF(S41&gt;0,IF($AC$3="trường chuyên",2,1),"")</f>
        <v/>
      </c>
      <c r="AB31" s="382"/>
      <c r="AC31" s="382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/>
      <c r="D32" s="181"/>
      <c r="E32" s="182"/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0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0</v>
      </c>
      <c r="M32" s="382"/>
      <c r="N32" s="383"/>
      <c r="O32" s="105"/>
      <c r="P32" s="438" t="s">
        <v>289</v>
      </c>
      <c r="Q32" s="439"/>
      <c r="R32" s="440"/>
      <c r="S32" s="195"/>
      <c r="T32" s="196"/>
      <c r="U32" s="197"/>
      <c r="V32" s="198"/>
      <c r="W32" s="196"/>
      <c r="X32" s="197"/>
      <c r="Y32" s="197"/>
      <c r="Z32" s="199"/>
      <c r="AA32" s="141" t="str">
        <f>IF(S41&gt;0,1,"")</f>
        <v/>
      </c>
      <c r="AB32" s="382"/>
      <c r="AC32" s="382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/>
      <c r="D33" s="181"/>
      <c r="E33" s="182"/>
      <c r="F33" s="183"/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0</v>
      </c>
      <c r="J33" s="99"/>
      <c r="K33" s="98">
        <f t="shared" si="1"/>
        <v>0</v>
      </c>
      <c r="L33" s="138">
        <f t="shared" si="2"/>
        <v>0</v>
      </c>
      <c r="M33" s="382"/>
      <c r="N33" s="383"/>
      <c r="O33" s="105"/>
      <c r="P33" s="438" t="s">
        <v>290</v>
      </c>
      <c r="Q33" s="439"/>
      <c r="R33" s="440"/>
      <c r="S33" s="195"/>
      <c r="T33" s="196"/>
      <c r="U33" s="197"/>
      <c r="V33" s="198"/>
      <c r="W33" s="196"/>
      <c r="X33" s="197"/>
      <c r="Y33" s="197"/>
      <c r="Z33" s="199"/>
      <c r="AA33" s="141" t="str">
        <f>IF(S41&gt;0,IF(OR(AC3="trường chuyên",AND(LEFT(AC3,13)="trường thường",(AB4+AC1)&gt;=40)),1,0),"")</f>
        <v/>
      </c>
      <c r="AB33" s="382"/>
      <c r="AC33" s="382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/>
      <c r="D34" s="181"/>
      <c r="E34" s="182"/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0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0</v>
      </c>
      <c r="M34" s="382"/>
      <c r="N34" s="383"/>
      <c r="O34" s="105"/>
      <c r="P34" s="438" t="s">
        <v>291</v>
      </c>
      <c r="Q34" s="439"/>
      <c r="R34" s="440"/>
      <c r="S34" s="195"/>
      <c r="T34" s="196"/>
      <c r="U34" s="197"/>
      <c r="V34" s="198"/>
      <c r="W34" s="196"/>
      <c r="X34" s="197"/>
      <c r="Y34" s="197"/>
      <c r="Z34" s="199"/>
      <c r="AA34" s="141" t="str">
        <f>IF(S41&gt;0,IF($AC$3="trường chuyên",2,1),"")</f>
        <v/>
      </c>
      <c r="AB34" s="382"/>
      <c r="AC34" s="382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/>
      <c r="D35" s="181"/>
      <c r="E35" s="182"/>
      <c r="F35" s="183"/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0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0</v>
      </c>
      <c r="M35" s="382"/>
      <c r="N35" s="383"/>
      <c r="O35" s="105"/>
      <c r="P35" s="438" t="s">
        <v>292</v>
      </c>
      <c r="Q35" s="439"/>
      <c r="R35" s="440"/>
      <c r="S35" s="195"/>
      <c r="T35" s="196"/>
      <c r="U35" s="197"/>
      <c r="V35" s="198"/>
      <c r="W35" s="196"/>
      <c r="X35" s="197"/>
      <c r="Y35" s="197"/>
      <c r="Z35" s="199"/>
      <c r="AA35" s="141" t="str">
        <f>IF(S41&gt;0,IF(OR(AC3="trường chuyên",AND(LEFT(AC3,13)="trường thường",(AB4+AC1)&gt;=40)),1,0),"")</f>
        <v/>
      </c>
      <c r="AB35" s="382"/>
      <c r="AC35" s="382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/>
      <c r="D36" s="181"/>
      <c r="E36" s="182"/>
      <c r="F36" s="183"/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0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0</v>
      </c>
      <c r="M36" s="382"/>
      <c r="N36" s="383"/>
      <c r="O36" s="105"/>
      <c r="P36" s="438" t="s">
        <v>440</v>
      </c>
      <c r="Q36" s="439"/>
      <c r="R36" s="440"/>
      <c r="S36" s="195"/>
      <c r="T36" s="196"/>
      <c r="U36" s="197"/>
      <c r="V36" s="198"/>
      <c r="W36" s="196"/>
      <c r="X36" s="197"/>
      <c r="Y36" s="197"/>
      <c r="Z36" s="199"/>
      <c r="AA36" s="141" t="str">
        <f>IF(S41&gt;0,IF(AC3="giáo dục thường xuyên",IF(AB4&lt;18,0.5,1),IF(OR(AC3="trường chuyên",AB4&gt;=28),2,1)),"")</f>
        <v/>
      </c>
      <c r="AB36" s="382"/>
      <c r="AC36" s="382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/>
      <c r="D37" s="181"/>
      <c r="E37" s="182"/>
      <c r="F37" s="183"/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0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0</v>
      </c>
      <c r="M37" s="382"/>
      <c r="N37" s="383"/>
      <c r="O37" s="105"/>
      <c r="P37" s="438" t="s">
        <v>293</v>
      </c>
      <c r="Q37" s="439"/>
      <c r="R37" s="440"/>
      <c r="S37" s="195"/>
      <c r="T37" s="196"/>
      <c r="U37" s="197"/>
      <c r="V37" s="198"/>
      <c r="W37" s="196"/>
      <c r="X37" s="197"/>
      <c r="Y37" s="197"/>
      <c r="Z37" s="199"/>
      <c r="AA37" s="141" t="str">
        <f>IF(S41&gt;0,IF($AC$3="trường chuyên",2,0),"")</f>
        <v/>
      </c>
      <c r="AB37" s="382"/>
      <c r="AC37" s="382"/>
      <c r="AD37" s="435" t="s">
        <v>475</v>
      </c>
      <c r="AE37" s="436"/>
      <c r="AF37" s="436"/>
      <c r="AG37" s="436"/>
      <c r="AH37" s="436"/>
      <c r="AI37" s="436"/>
      <c r="AJ37" s="436"/>
      <c r="AK37" s="436"/>
      <c r="AL37" s="436"/>
      <c r="AM37" s="437"/>
    </row>
    <row r="38" spans="2:39" ht="15.75" customHeight="1">
      <c r="B38" s="102" t="s">
        <v>330</v>
      </c>
      <c r="C38" s="180"/>
      <c r="D38" s="181"/>
      <c r="E38" s="182"/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0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0</v>
      </c>
      <c r="M38" s="382"/>
      <c r="N38" s="383"/>
      <c r="O38" s="105"/>
      <c r="P38" s="438" t="s">
        <v>294</v>
      </c>
      <c r="Q38" s="439"/>
      <c r="R38" s="440"/>
      <c r="S38" s="195"/>
      <c r="T38" s="196"/>
      <c r="U38" s="197"/>
      <c r="V38" s="198"/>
      <c r="W38" s="196"/>
      <c r="X38" s="197"/>
      <c r="Y38" s="197"/>
      <c r="Z38" s="199"/>
      <c r="AA38" s="141" t="str">
        <f>IF(S41&gt;0,2,"")</f>
        <v/>
      </c>
      <c r="AB38" s="382"/>
      <c r="AC38" s="382"/>
      <c r="AD38" s="435"/>
      <c r="AE38" s="436"/>
      <c r="AF38" s="436"/>
      <c r="AG38" s="436"/>
      <c r="AH38" s="436"/>
      <c r="AI38" s="436"/>
      <c r="AJ38" s="436"/>
      <c r="AK38" s="436"/>
      <c r="AL38" s="436"/>
      <c r="AM38" s="437"/>
    </row>
    <row r="39" spans="2:39" ht="15.75" customHeight="1">
      <c r="B39" s="102" t="s">
        <v>392</v>
      </c>
      <c r="C39" s="180"/>
      <c r="D39" s="181"/>
      <c r="E39" s="182"/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0</v>
      </c>
      <c r="J39" s="99"/>
      <c r="K39" s="98">
        <f t="shared" si="1"/>
        <v>0</v>
      </c>
      <c r="L39" s="138">
        <f t="shared" si="2"/>
        <v>0</v>
      </c>
      <c r="M39" s="382"/>
      <c r="N39" s="383"/>
      <c r="O39" s="105"/>
      <c r="P39" s="438" t="s">
        <v>295</v>
      </c>
      <c r="Q39" s="439"/>
      <c r="R39" s="440"/>
      <c r="S39" s="195"/>
      <c r="T39" s="196"/>
      <c r="U39" s="197"/>
      <c r="V39" s="198"/>
      <c r="W39" s="196"/>
      <c r="X39" s="197"/>
      <c r="Y39" s="197"/>
      <c r="Z39" s="199"/>
      <c r="AA39" s="141" t="str">
        <f>IF(S41&gt;0,2,"")</f>
        <v/>
      </c>
      <c r="AB39" s="382"/>
      <c r="AC39" s="382"/>
      <c r="AD39" s="435" t="s">
        <v>476</v>
      </c>
      <c r="AE39" s="436"/>
      <c r="AF39" s="436"/>
      <c r="AG39" s="436"/>
      <c r="AH39" s="436"/>
      <c r="AI39" s="436"/>
      <c r="AJ39" s="436"/>
      <c r="AK39" s="436"/>
      <c r="AL39" s="436"/>
      <c r="AM39" s="437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382"/>
      <c r="N40" s="383"/>
      <c r="O40" s="105"/>
      <c r="P40" s="441"/>
      <c r="Q40" s="442"/>
      <c r="R40" s="443"/>
      <c r="S40" s="200"/>
      <c r="T40" s="201"/>
      <c r="U40" s="202"/>
      <c r="V40" s="203"/>
      <c r="W40" s="201"/>
      <c r="X40" s="202"/>
      <c r="Y40" s="202"/>
      <c r="Z40" s="204"/>
      <c r="AA40" s="142"/>
      <c r="AB40" s="384"/>
      <c r="AC40" s="384"/>
      <c r="AD40" s="435"/>
      <c r="AE40" s="436"/>
      <c r="AF40" s="436"/>
      <c r="AG40" s="436"/>
      <c r="AH40" s="436"/>
      <c r="AI40" s="436"/>
      <c r="AJ40" s="436"/>
      <c r="AK40" s="436"/>
      <c r="AL40" s="436"/>
      <c r="AM40" s="437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382"/>
      <c r="N41" s="383"/>
      <c r="O41" s="105"/>
      <c r="P41" s="417" t="s">
        <v>376</v>
      </c>
      <c r="Q41" s="381"/>
      <c r="R41" s="418"/>
      <c r="S41" s="143">
        <f>SUM(S30:S40)</f>
        <v>0</v>
      </c>
      <c r="T41" s="144">
        <f t="shared" ref="T41:AC41" si="3">SUM(T30:T40)</f>
        <v>0</v>
      </c>
      <c r="U41" s="145">
        <f t="shared" si="3"/>
        <v>0</v>
      </c>
      <c r="V41" s="146">
        <f t="shared" si="3"/>
        <v>0</v>
      </c>
      <c r="W41" s="144">
        <f t="shared" si="3"/>
        <v>0</v>
      </c>
      <c r="X41" s="145">
        <f t="shared" si="3"/>
        <v>0</v>
      </c>
      <c r="Y41" s="145">
        <f t="shared" si="3"/>
        <v>0</v>
      </c>
      <c r="Z41" s="147">
        <f t="shared" si="3"/>
        <v>0</v>
      </c>
      <c r="AA41" s="148">
        <f t="shared" si="3"/>
        <v>0</v>
      </c>
      <c r="AB41" s="381">
        <f t="shared" si="3"/>
        <v>0</v>
      </c>
      <c r="AC41" s="381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/>
      <c r="D42" s="181"/>
      <c r="E42" s="182"/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0</v>
      </c>
      <c r="J42" s="99"/>
      <c r="K42" s="98">
        <f t="shared" si="1"/>
        <v>0</v>
      </c>
      <c r="L42" s="138">
        <f t="shared" si="2"/>
        <v>0</v>
      </c>
      <c r="M42" s="382"/>
      <c r="N42" s="383"/>
      <c r="O42" s="105"/>
      <c r="P42" s="419"/>
      <c r="Q42" s="419"/>
      <c r="R42" s="419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0</v>
      </c>
      <c r="J43" s="99"/>
      <c r="K43" s="98">
        <f t="shared" si="1"/>
        <v>0</v>
      </c>
      <c r="L43" s="138">
        <f t="shared" si="2"/>
        <v>0</v>
      </c>
      <c r="M43" s="382"/>
      <c r="N43" s="383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/>
      <c r="D44" s="181"/>
      <c r="E44" s="182"/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0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0</v>
      </c>
      <c r="M44" s="382"/>
      <c r="N44" s="383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15" t="str">
        <f>IF(AB4&gt;0,1,"")</f>
        <v/>
      </c>
      <c r="J45" s="416"/>
      <c r="K45" s="98">
        <f t="shared" si="1"/>
        <v>0</v>
      </c>
      <c r="L45" s="138">
        <f t="shared" si="2"/>
        <v>0</v>
      </c>
      <c r="M45" s="382"/>
      <c r="N45" s="383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382"/>
      <c r="N46" s="383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382"/>
      <c r="N47" s="383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384"/>
      <c r="N48" s="385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0</v>
      </c>
      <c r="D49" s="144">
        <f t="shared" si="4"/>
        <v>0</v>
      </c>
      <c r="E49" s="145">
        <f t="shared" si="4"/>
        <v>0</v>
      </c>
      <c r="F49" s="146">
        <f t="shared" si="4"/>
        <v>0</v>
      </c>
      <c r="G49" s="143">
        <f t="shared" si="4"/>
        <v>0</v>
      </c>
      <c r="H49" s="154">
        <f t="shared" si="4"/>
        <v>0</v>
      </c>
      <c r="I49" s="155">
        <f t="shared" si="4"/>
        <v>0</v>
      </c>
      <c r="J49" s="146">
        <f t="shared" si="4"/>
        <v>0</v>
      </c>
      <c r="K49" s="144">
        <f t="shared" si="4"/>
        <v>0</v>
      </c>
      <c r="L49" s="156">
        <f t="shared" si="4"/>
        <v>0</v>
      </c>
      <c r="M49" s="381">
        <f t="shared" ref="M49:N49" si="5">SUM(M30:M48)</f>
        <v>0</v>
      </c>
      <c r="N49" s="386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O172"/>
  <sheetViews>
    <sheetView tabSelected="1" workbookViewId="0">
      <selection activeCell="K113" sqref="K113"/>
    </sheetView>
  </sheetViews>
  <sheetFormatPr defaultColWidth="8.5" defaultRowHeight="15.75"/>
  <cols>
    <col min="1" max="1" width="3.25" style="236" customWidth="1"/>
    <col min="2" max="2" width="21.625" style="234" customWidth="1"/>
    <col min="3" max="3" width="4.375" style="234" customWidth="1"/>
    <col min="4" max="4" width="6.5" style="234" customWidth="1"/>
    <col min="5" max="5" width="5.375" style="234" customWidth="1"/>
    <col min="6" max="6" width="8.25" style="234" customWidth="1"/>
    <col min="7" max="7" width="5.25" style="234" customWidth="1"/>
    <col min="8" max="8" width="5.625" style="234" customWidth="1"/>
    <col min="9" max="9" width="6.625" style="234" customWidth="1"/>
    <col min="10" max="10" width="8.375" style="234" customWidth="1"/>
    <col min="11" max="11" width="8.25" style="234" customWidth="1"/>
    <col min="12" max="12" width="7.375" style="234" customWidth="1"/>
    <col min="13" max="13" width="9.5" style="234" customWidth="1"/>
    <col min="14" max="14" width="8.125" style="234" customWidth="1"/>
    <col min="15" max="15" width="13.5" style="234" customWidth="1"/>
    <col min="16" max="256" width="8.5" style="234"/>
    <col min="257" max="257" width="3.25" style="234" customWidth="1"/>
    <col min="258" max="258" width="18.875" style="234" customWidth="1"/>
    <col min="259" max="259" width="4.375" style="234" customWidth="1"/>
    <col min="260" max="260" width="6.5" style="234" customWidth="1"/>
    <col min="261" max="261" width="5.375" style="234" customWidth="1"/>
    <col min="262" max="262" width="10.25" style="234" customWidth="1"/>
    <col min="263" max="263" width="4.5" style="234" customWidth="1"/>
    <col min="264" max="264" width="6.5" style="234" customWidth="1"/>
    <col min="265" max="265" width="7.375" style="234" customWidth="1"/>
    <col min="266" max="266" width="10.125" style="234" customWidth="1"/>
    <col min="267" max="267" width="10.375" style="234" customWidth="1"/>
    <col min="268" max="268" width="8.875" style="234" customWidth="1"/>
    <col min="269" max="269" width="10.5" style="234" customWidth="1"/>
    <col min="270" max="270" width="12.375" style="234" customWidth="1"/>
    <col min="271" max="271" width="18.625" style="234" customWidth="1"/>
    <col min="272" max="512" width="8.5" style="234"/>
    <col min="513" max="513" width="3.25" style="234" customWidth="1"/>
    <col min="514" max="514" width="18.875" style="234" customWidth="1"/>
    <col min="515" max="515" width="4.375" style="234" customWidth="1"/>
    <col min="516" max="516" width="6.5" style="234" customWidth="1"/>
    <col min="517" max="517" width="5.375" style="234" customWidth="1"/>
    <col min="518" max="518" width="10.25" style="234" customWidth="1"/>
    <col min="519" max="519" width="4.5" style="234" customWidth="1"/>
    <col min="520" max="520" width="6.5" style="234" customWidth="1"/>
    <col min="521" max="521" width="7.375" style="234" customWidth="1"/>
    <col min="522" max="522" width="10.125" style="234" customWidth="1"/>
    <col min="523" max="523" width="10.375" style="234" customWidth="1"/>
    <col min="524" max="524" width="8.875" style="234" customWidth="1"/>
    <col min="525" max="525" width="10.5" style="234" customWidth="1"/>
    <col min="526" max="526" width="12.375" style="234" customWidth="1"/>
    <col min="527" max="527" width="18.625" style="234" customWidth="1"/>
    <col min="528" max="768" width="8.5" style="234"/>
    <col min="769" max="769" width="3.25" style="234" customWidth="1"/>
    <col min="770" max="770" width="18.875" style="234" customWidth="1"/>
    <col min="771" max="771" width="4.375" style="234" customWidth="1"/>
    <col min="772" max="772" width="6.5" style="234" customWidth="1"/>
    <col min="773" max="773" width="5.375" style="234" customWidth="1"/>
    <col min="774" max="774" width="10.25" style="234" customWidth="1"/>
    <col min="775" max="775" width="4.5" style="234" customWidth="1"/>
    <col min="776" max="776" width="6.5" style="234" customWidth="1"/>
    <col min="777" max="777" width="7.375" style="234" customWidth="1"/>
    <col min="778" max="778" width="10.125" style="234" customWidth="1"/>
    <col min="779" max="779" width="10.375" style="234" customWidth="1"/>
    <col min="780" max="780" width="8.875" style="234" customWidth="1"/>
    <col min="781" max="781" width="10.5" style="234" customWidth="1"/>
    <col min="782" max="782" width="12.375" style="234" customWidth="1"/>
    <col min="783" max="783" width="18.625" style="234" customWidth="1"/>
    <col min="784" max="1024" width="8.5" style="234"/>
    <col min="1025" max="1025" width="3.25" style="234" customWidth="1"/>
    <col min="1026" max="1026" width="18.875" style="234" customWidth="1"/>
    <col min="1027" max="1027" width="4.375" style="234" customWidth="1"/>
    <col min="1028" max="1028" width="6.5" style="234" customWidth="1"/>
    <col min="1029" max="1029" width="5.375" style="234" customWidth="1"/>
    <col min="1030" max="1030" width="10.25" style="234" customWidth="1"/>
    <col min="1031" max="1031" width="4.5" style="234" customWidth="1"/>
    <col min="1032" max="1032" width="6.5" style="234" customWidth="1"/>
    <col min="1033" max="1033" width="7.375" style="234" customWidth="1"/>
    <col min="1034" max="1034" width="10.125" style="234" customWidth="1"/>
    <col min="1035" max="1035" width="10.375" style="234" customWidth="1"/>
    <col min="1036" max="1036" width="8.875" style="234" customWidth="1"/>
    <col min="1037" max="1037" width="10.5" style="234" customWidth="1"/>
    <col min="1038" max="1038" width="12.375" style="234" customWidth="1"/>
    <col min="1039" max="1039" width="18.625" style="234" customWidth="1"/>
    <col min="1040" max="1280" width="8.5" style="234"/>
    <col min="1281" max="1281" width="3.25" style="234" customWidth="1"/>
    <col min="1282" max="1282" width="18.875" style="234" customWidth="1"/>
    <col min="1283" max="1283" width="4.375" style="234" customWidth="1"/>
    <col min="1284" max="1284" width="6.5" style="234" customWidth="1"/>
    <col min="1285" max="1285" width="5.375" style="234" customWidth="1"/>
    <col min="1286" max="1286" width="10.25" style="234" customWidth="1"/>
    <col min="1287" max="1287" width="4.5" style="234" customWidth="1"/>
    <col min="1288" max="1288" width="6.5" style="234" customWidth="1"/>
    <col min="1289" max="1289" width="7.375" style="234" customWidth="1"/>
    <col min="1290" max="1290" width="10.125" style="234" customWidth="1"/>
    <col min="1291" max="1291" width="10.375" style="234" customWidth="1"/>
    <col min="1292" max="1292" width="8.875" style="234" customWidth="1"/>
    <col min="1293" max="1293" width="10.5" style="234" customWidth="1"/>
    <col min="1294" max="1294" width="12.375" style="234" customWidth="1"/>
    <col min="1295" max="1295" width="18.625" style="234" customWidth="1"/>
    <col min="1296" max="1536" width="8.5" style="234"/>
    <col min="1537" max="1537" width="3.25" style="234" customWidth="1"/>
    <col min="1538" max="1538" width="18.875" style="234" customWidth="1"/>
    <col min="1539" max="1539" width="4.375" style="234" customWidth="1"/>
    <col min="1540" max="1540" width="6.5" style="234" customWidth="1"/>
    <col min="1541" max="1541" width="5.375" style="234" customWidth="1"/>
    <col min="1542" max="1542" width="10.25" style="234" customWidth="1"/>
    <col min="1543" max="1543" width="4.5" style="234" customWidth="1"/>
    <col min="1544" max="1544" width="6.5" style="234" customWidth="1"/>
    <col min="1545" max="1545" width="7.375" style="234" customWidth="1"/>
    <col min="1546" max="1546" width="10.125" style="234" customWidth="1"/>
    <col min="1547" max="1547" width="10.375" style="234" customWidth="1"/>
    <col min="1548" max="1548" width="8.875" style="234" customWidth="1"/>
    <col min="1549" max="1549" width="10.5" style="234" customWidth="1"/>
    <col min="1550" max="1550" width="12.375" style="234" customWidth="1"/>
    <col min="1551" max="1551" width="18.625" style="234" customWidth="1"/>
    <col min="1552" max="1792" width="8.5" style="234"/>
    <col min="1793" max="1793" width="3.25" style="234" customWidth="1"/>
    <col min="1794" max="1794" width="18.875" style="234" customWidth="1"/>
    <col min="1795" max="1795" width="4.375" style="234" customWidth="1"/>
    <col min="1796" max="1796" width="6.5" style="234" customWidth="1"/>
    <col min="1797" max="1797" width="5.375" style="234" customWidth="1"/>
    <col min="1798" max="1798" width="10.25" style="234" customWidth="1"/>
    <col min="1799" max="1799" width="4.5" style="234" customWidth="1"/>
    <col min="1800" max="1800" width="6.5" style="234" customWidth="1"/>
    <col min="1801" max="1801" width="7.375" style="234" customWidth="1"/>
    <col min="1802" max="1802" width="10.125" style="234" customWidth="1"/>
    <col min="1803" max="1803" width="10.375" style="234" customWidth="1"/>
    <col min="1804" max="1804" width="8.875" style="234" customWidth="1"/>
    <col min="1805" max="1805" width="10.5" style="234" customWidth="1"/>
    <col min="1806" max="1806" width="12.375" style="234" customWidth="1"/>
    <col min="1807" max="1807" width="18.625" style="234" customWidth="1"/>
    <col min="1808" max="2048" width="8.5" style="234"/>
    <col min="2049" max="2049" width="3.25" style="234" customWidth="1"/>
    <col min="2050" max="2050" width="18.875" style="234" customWidth="1"/>
    <col min="2051" max="2051" width="4.375" style="234" customWidth="1"/>
    <col min="2052" max="2052" width="6.5" style="234" customWidth="1"/>
    <col min="2053" max="2053" width="5.375" style="234" customWidth="1"/>
    <col min="2054" max="2054" width="10.25" style="234" customWidth="1"/>
    <col min="2055" max="2055" width="4.5" style="234" customWidth="1"/>
    <col min="2056" max="2056" width="6.5" style="234" customWidth="1"/>
    <col min="2057" max="2057" width="7.375" style="234" customWidth="1"/>
    <col min="2058" max="2058" width="10.125" style="234" customWidth="1"/>
    <col min="2059" max="2059" width="10.375" style="234" customWidth="1"/>
    <col min="2060" max="2060" width="8.875" style="234" customWidth="1"/>
    <col min="2061" max="2061" width="10.5" style="234" customWidth="1"/>
    <col min="2062" max="2062" width="12.375" style="234" customWidth="1"/>
    <col min="2063" max="2063" width="18.625" style="234" customWidth="1"/>
    <col min="2064" max="2304" width="8.5" style="234"/>
    <col min="2305" max="2305" width="3.25" style="234" customWidth="1"/>
    <col min="2306" max="2306" width="18.875" style="234" customWidth="1"/>
    <col min="2307" max="2307" width="4.375" style="234" customWidth="1"/>
    <col min="2308" max="2308" width="6.5" style="234" customWidth="1"/>
    <col min="2309" max="2309" width="5.375" style="234" customWidth="1"/>
    <col min="2310" max="2310" width="10.25" style="234" customWidth="1"/>
    <col min="2311" max="2311" width="4.5" style="234" customWidth="1"/>
    <col min="2312" max="2312" width="6.5" style="234" customWidth="1"/>
    <col min="2313" max="2313" width="7.375" style="234" customWidth="1"/>
    <col min="2314" max="2314" width="10.125" style="234" customWidth="1"/>
    <col min="2315" max="2315" width="10.375" style="234" customWidth="1"/>
    <col min="2316" max="2316" width="8.875" style="234" customWidth="1"/>
    <col min="2317" max="2317" width="10.5" style="234" customWidth="1"/>
    <col min="2318" max="2318" width="12.375" style="234" customWidth="1"/>
    <col min="2319" max="2319" width="18.625" style="234" customWidth="1"/>
    <col min="2320" max="2560" width="8.5" style="234"/>
    <col min="2561" max="2561" width="3.25" style="234" customWidth="1"/>
    <col min="2562" max="2562" width="18.875" style="234" customWidth="1"/>
    <col min="2563" max="2563" width="4.375" style="234" customWidth="1"/>
    <col min="2564" max="2564" width="6.5" style="234" customWidth="1"/>
    <col min="2565" max="2565" width="5.375" style="234" customWidth="1"/>
    <col min="2566" max="2566" width="10.25" style="234" customWidth="1"/>
    <col min="2567" max="2567" width="4.5" style="234" customWidth="1"/>
    <col min="2568" max="2568" width="6.5" style="234" customWidth="1"/>
    <col min="2569" max="2569" width="7.375" style="234" customWidth="1"/>
    <col min="2570" max="2570" width="10.125" style="234" customWidth="1"/>
    <col min="2571" max="2571" width="10.375" style="234" customWidth="1"/>
    <col min="2572" max="2572" width="8.875" style="234" customWidth="1"/>
    <col min="2573" max="2573" width="10.5" style="234" customWidth="1"/>
    <col min="2574" max="2574" width="12.375" style="234" customWidth="1"/>
    <col min="2575" max="2575" width="18.625" style="234" customWidth="1"/>
    <col min="2576" max="2816" width="8.5" style="234"/>
    <col min="2817" max="2817" width="3.25" style="234" customWidth="1"/>
    <col min="2818" max="2818" width="18.875" style="234" customWidth="1"/>
    <col min="2819" max="2819" width="4.375" style="234" customWidth="1"/>
    <col min="2820" max="2820" width="6.5" style="234" customWidth="1"/>
    <col min="2821" max="2821" width="5.375" style="234" customWidth="1"/>
    <col min="2822" max="2822" width="10.25" style="234" customWidth="1"/>
    <col min="2823" max="2823" width="4.5" style="234" customWidth="1"/>
    <col min="2824" max="2824" width="6.5" style="234" customWidth="1"/>
    <col min="2825" max="2825" width="7.375" style="234" customWidth="1"/>
    <col min="2826" max="2826" width="10.125" style="234" customWidth="1"/>
    <col min="2827" max="2827" width="10.375" style="234" customWidth="1"/>
    <col min="2828" max="2828" width="8.875" style="234" customWidth="1"/>
    <col min="2829" max="2829" width="10.5" style="234" customWidth="1"/>
    <col min="2830" max="2830" width="12.375" style="234" customWidth="1"/>
    <col min="2831" max="2831" width="18.625" style="234" customWidth="1"/>
    <col min="2832" max="3072" width="8.5" style="234"/>
    <col min="3073" max="3073" width="3.25" style="234" customWidth="1"/>
    <col min="3074" max="3074" width="18.875" style="234" customWidth="1"/>
    <col min="3075" max="3075" width="4.375" style="234" customWidth="1"/>
    <col min="3076" max="3076" width="6.5" style="234" customWidth="1"/>
    <col min="3077" max="3077" width="5.375" style="234" customWidth="1"/>
    <col min="3078" max="3078" width="10.25" style="234" customWidth="1"/>
    <col min="3079" max="3079" width="4.5" style="234" customWidth="1"/>
    <col min="3080" max="3080" width="6.5" style="234" customWidth="1"/>
    <col min="3081" max="3081" width="7.375" style="234" customWidth="1"/>
    <col min="3082" max="3082" width="10.125" style="234" customWidth="1"/>
    <col min="3083" max="3083" width="10.375" style="234" customWidth="1"/>
    <col min="3084" max="3084" width="8.875" style="234" customWidth="1"/>
    <col min="3085" max="3085" width="10.5" style="234" customWidth="1"/>
    <col min="3086" max="3086" width="12.375" style="234" customWidth="1"/>
    <col min="3087" max="3087" width="18.625" style="234" customWidth="1"/>
    <col min="3088" max="3328" width="8.5" style="234"/>
    <col min="3329" max="3329" width="3.25" style="234" customWidth="1"/>
    <col min="3330" max="3330" width="18.875" style="234" customWidth="1"/>
    <col min="3331" max="3331" width="4.375" style="234" customWidth="1"/>
    <col min="3332" max="3332" width="6.5" style="234" customWidth="1"/>
    <col min="3333" max="3333" width="5.375" style="234" customWidth="1"/>
    <col min="3334" max="3334" width="10.25" style="234" customWidth="1"/>
    <col min="3335" max="3335" width="4.5" style="234" customWidth="1"/>
    <col min="3336" max="3336" width="6.5" style="234" customWidth="1"/>
    <col min="3337" max="3337" width="7.375" style="234" customWidth="1"/>
    <col min="3338" max="3338" width="10.125" style="234" customWidth="1"/>
    <col min="3339" max="3339" width="10.375" style="234" customWidth="1"/>
    <col min="3340" max="3340" width="8.875" style="234" customWidth="1"/>
    <col min="3341" max="3341" width="10.5" style="234" customWidth="1"/>
    <col min="3342" max="3342" width="12.375" style="234" customWidth="1"/>
    <col min="3343" max="3343" width="18.625" style="234" customWidth="1"/>
    <col min="3344" max="3584" width="8.5" style="234"/>
    <col min="3585" max="3585" width="3.25" style="234" customWidth="1"/>
    <col min="3586" max="3586" width="18.875" style="234" customWidth="1"/>
    <col min="3587" max="3587" width="4.375" style="234" customWidth="1"/>
    <col min="3588" max="3588" width="6.5" style="234" customWidth="1"/>
    <col min="3589" max="3589" width="5.375" style="234" customWidth="1"/>
    <col min="3590" max="3590" width="10.25" style="234" customWidth="1"/>
    <col min="3591" max="3591" width="4.5" style="234" customWidth="1"/>
    <col min="3592" max="3592" width="6.5" style="234" customWidth="1"/>
    <col min="3593" max="3593" width="7.375" style="234" customWidth="1"/>
    <col min="3594" max="3594" width="10.125" style="234" customWidth="1"/>
    <col min="3595" max="3595" width="10.375" style="234" customWidth="1"/>
    <col min="3596" max="3596" width="8.875" style="234" customWidth="1"/>
    <col min="3597" max="3597" width="10.5" style="234" customWidth="1"/>
    <col min="3598" max="3598" width="12.375" style="234" customWidth="1"/>
    <col min="3599" max="3599" width="18.625" style="234" customWidth="1"/>
    <col min="3600" max="3840" width="8.5" style="234"/>
    <col min="3841" max="3841" width="3.25" style="234" customWidth="1"/>
    <col min="3842" max="3842" width="18.875" style="234" customWidth="1"/>
    <col min="3843" max="3843" width="4.375" style="234" customWidth="1"/>
    <col min="3844" max="3844" width="6.5" style="234" customWidth="1"/>
    <col min="3845" max="3845" width="5.375" style="234" customWidth="1"/>
    <col min="3846" max="3846" width="10.25" style="234" customWidth="1"/>
    <col min="3847" max="3847" width="4.5" style="234" customWidth="1"/>
    <col min="3848" max="3848" width="6.5" style="234" customWidth="1"/>
    <col min="3849" max="3849" width="7.375" style="234" customWidth="1"/>
    <col min="3850" max="3850" width="10.125" style="234" customWidth="1"/>
    <col min="3851" max="3851" width="10.375" style="234" customWidth="1"/>
    <col min="3852" max="3852" width="8.875" style="234" customWidth="1"/>
    <col min="3853" max="3853" width="10.5" style="234" customWidth="1"/>
    <col min="3854" max="3854" width="12.375" style="234" customWidth="1"/>
    <col min="3855" max="3855" width="18.625" style="234" customWidth="1"/>
    <col min="3856" max="4096" width="8.5" style="234"/>
    <col min="4097" max="4097" width="3.25" style="234" customWidth="1"/>
    <col min="4098" max="4098" width="18.875" style="234" customWidth="1"/>
    <col min="4099" max="4099" width="4.375" style="234" customWidth="1"/>
    <col min="4100" max="4100" width="6.5" style="234" customWidth="1"/>
    <col min="4101" max="4101" width="5.375" style="234" customWidth="1"/>
    <col min="4102" max="4102" width="10.25" style="234" customWidth="1"/>
    <col min="4103" max="4103" width="4.5" style="234" customWidth="1"/>
    <col min="4104" max="4104" width="6.5" style="234" customWidth="1"/>
    <col min="4105" max="4105" width="7.375" style="234" customWidth="1"/>
    <col min="4106" max="4106" width="10.125" style="234" customWidth="1"/>
    <col min="4107" max="4107" width="10.375" style="234" customWidth="1"/>
    <col min="4108" max="4108" width="8.875" style="234" customWidth="1"/>
    <col min="4109" max="4109" width="10.5" style="234" customWidth="1"/>
    <col min="4110" max="4110" width="12.375" style="234" customWidth="1"/>
    <col min="4111" max="4111" width="18.625" style="234" customWidth="1"/>
    <col min="4112" max="4352" width="8.5" style="234"/>
    <col min="4353" max="4353" width="3.25" style="234" customWidth="1"/>
    <col min="4354" max="4354" width="18.875" style="234" customWidth="1"/>
    <col min="4355" max="4355" width="4.375" style="234" customWidth="1"/>
    <col min="4356" max="4356" width="6.5" style="234" customWidth="1"/>
    <col min="4357" max="4357" width="5.375" style="234" customWidth="1"/>
    <col min="4358" max="4358" width="10.25" style="234" customWidth="1"/>
    <col min="4359" max="4359" width="4.5" style="234" customWidth="1"/>
    <col min="4360" max="4360" width="6.5" style="234" customWidth="1"/>
    <col min="4361" max="4361" width="7.375" style="234" customWidth="1"/>
    <col min="4362" max="4362" width="10.125" style="234" customWidth="1"/>
    <col min="4363" max="4363" width="10.375" style="234" customWidth="1"/>
    <col min="4364" max="4364" width="8.875" style="234" customWidth="1"/>
    <col min="4365" max="4365" width="10.5" style="234" customWidth="1"/>
    <col min="4366" max="4366" width="12.375" style="234" customWidth="1"/>
    <col min="4367" max="4367" width="18.625" style="234" customWidth="1"/>
    <col min="4368" max="4608" width="8.5" style="234"/>
    <col min="4609" max="4609" width="3.25" style="234" customWidth="1"/>
    <col min="4610" max="4610" width="18.875" style="234" customWidth="1"/>
    <col min="4611" max="4611" width="4.375" style="234" customWidth="1"/>
    <col min="4612" max="4612" width="6.5" style="234" customWidth="1"/>
    <col min="4613" max="4613" width="5.375" style="234" customWidth="1"/>
    <col min="4614" max="4614" width="10.25" style="234" customWidth="1"/>
    <col min="4615" max="4615" width="4.5" style="234" customWidth="1"/>
    <col min="4616" max="4616" width="6.5" style="234" customWidth="1"/>
    <col min="4617" max="4617" width="7.375" style="234" customWidth="1"/>
    <col min="4618" max="4618" width="10.125" style="234" customWidth="1"/>
    <col min="4619" max="4619" width="10.375" style="234" customWidth="1"/>
    <col min="4620" max="4620" width="8.875" style="234" customWidth="1"/>
    <col min="4621" max="4621" width="10.5" style="234" customWidth="1"/>
    <col min="4622" max="4622" width="12.375" style="234" customWidth="1"/>
    <col min="4623" max="4623" width="18.625" style="234" customWidth="1"/>
    <col min="4624" max="4864" width="8.5" style="234"/>
    <col min="4865" max="4865" width="3.25" style="234" customWidth="1"/>
    <col min="4866" max="4866" width="18.875" style="234" customWidth="1"/>
    <col min="4867" max="4867" width="4.375" style="234" customWidth="1"/>
    <col min="4868" max="4868" width="6.5" style="234" customWidth="1"/>
    <col min="4869" max="4869" width="5.375" style="234" customWidth="1"/>
    <col min="4870" max="4870" width="10.25" style="234" customWidth="1"/>
    <col min="4871" max="4871" width="4.5" style="234" customWidth="1"/>
    <col min="4872" max="4872" width="6.5" style="234" customWidth="1"/>
    <col min="4873" max="4873" width="7.375" style="234" customWidth="1"/>
    <col min="4874" max="4874" width="10.125" style="234" customWidth="1"/>
    <col min="4875" max="4875" width="10.375" style="234" customWidth="1"/>
    <col min="4876" max="4876" width="8.875" style="234" customWidth="1"/>
    <col min="4877" max="4877" width="10.5" style="234" customWidth="1"/>
    <col min="4878" max="4878" width="12.375" style="234" customWidth="1"/>
    <col min="4879" max="4879" width="18.625" style="234" customWidth="1"/>
    <col min="4880" max="5120" width="8.5" style="234"/>
    <col min="5121" max="5121" width="3.25" style="234" customWidth="1"/>
    <col min="5122" max="5122" width="18.875" style="234" customWidth="1"/>
    <col min="5123" max="5123" width="4.375" style="234" customWidth="1"/>
    <col min="5124" max="5124" width="6.5" style="234" customWidth="1"/>
    <col min="5125" max="5125" width="5.375" style="234" customWidth="1"/>
    <col min="5126" max="5126" width="10.25" style="234" customWidth="1"/>
    <col min="5127" max="5127" width="4.5" style="234" customWidth="1"/>
    <col min="5128" max="5128" width="6.5" style="234" customWidth="1"/>
    <col min="5129" max="5129" width="7.375" style="234" customWidth="1"/>
    <col min="5130" max="5130" width="10.125" style="234" customWidth="1"/>
    <col min="5131" max="5131" width="10.375" style="234" customWidth="1"/>
    <col min="5132" max="5132" width="8.875" style="234" customWidth="1"/>
    <col min="5133" max="5133" width="10.5" style="234" customWidth="1"/>
    <col min="5134" max="5134" width="12.375" style="234" customWidth="1"/>
    <col min="5135" max="5135" width="18.625" style="234" customWidth="1"/>
    <col min="5136" max="5376" width="8.5" style="234"/>
    <col min="5377" max="5377" width="3.25" style="234" customWidth="1"/>
    <col min="5378" max="5378" width="18.875" style="234" customWidth="1"/>
    <col min="5379" max="5379" width="4.375" style="234" customWidth="1"/>
    <col min="5380" max="5380" width="6.5" style="234" customWidth="1"/>
    <col min="5381" max="5381" width="5.375" style="234" customWidth="1"/>
    <col min="5382" max="5382" width="10.25" style="234" customWidth="1"/>
    <col min="5383" max="5383" width="4.5" style="234" customWidth="1"/>
    <col min="5384" max="5384" width="6.5" style="234" customWidth="1"/>
    <col min="5385" max="5385" width="7.375" style="234" customWidth="1"/>
    <col min="5386" max="5386" width="10.125" style="234" customWidth="1"/>
    <col min="5387" max="5387" width="10.375" style="234" customWidth="1"/>
    <col min="5388" max="5388" width="8.875" style="234" customWidth="1"/>
    <col min="5389" max="5389" width="10.5" style="234" customWidth="1"/>
    <col min="5390" max="5390" width="12.375" style="234" customWidth="1"/>
    <col min="5391" max="5391" width="18.625" style="234" customWidth="1"/>
    <col min="5392" max="5632" width="8.5" style="234"/>
    <col min="5633" max="5633" width="3.25" style="234" customWidth="1"/>
    <col min="5634" max="5634" width="18.875" style="234" customWidth="1"/>
    <col min="5635" max="5635" width="4.375" style="234" customWidth="1"/>
    <col min="5636" max="5636" width="6.5" style="234" customWidth="1"/>
    <col min="5637" max="5637" width="5.375" style="234" customWidth="1"/>
    <col min="5638" max="5638" width="10.25" style="234" customWidth="1"/>
    <col min="5639" max="5639" width="4.5" style="234" customWidth="1"/>
    <col min="5640" max="5640" width="6.5" style="234" customWidth="1"/>
    <col min="5641" max="5641" width="7.375" style="234" customWidth="1"/>
    <col min="5642" max="5642" width="10.125" style="234" customWidth="1"/>
    <col min="5643" max="5643" width="10.375" style="234" customWidth="1"/>
    <col min="5644" max="5644" width="8.875" style="234" customWidth="1"/>
    <col min="5645" max="5645" width="10.5" style="234" customWidth="1"/>
    <col min="5646" max="5646" width="12.375" style="234" customWidth="1"/>
    <col min="5647" max="5647" width="18.625" style="234" customWidth="1"/>
    <col min="5648" max="5888" width="8.5" style="234"/>
    <col min="5889" max="5889" width="3.25" style="234" customWidth="1"/>
    <col min="5890" max="5890" width="18.875" style="234" customWidth="1"/>
    <col min="5891" max="5891" width="4.375" style="234" customWidth="1"/>
    <col min="5892" max="5892" width="6.5" style="234" customWidth="1"/>
    <col min="5893" max="5893" width="5.375" style="234" customWidth="1"/>
    <col min="5894" max="5894" width="10.25" style="234" customWidth="1"/>
    <col min="5895" max="5895" width="4.5" style="234" customWidth="1"/>
    <col min="5896" max="5896" width="6.5" style="234" customWidth="1"/>
    <col min="5897" max="5897" width="7.375" style="234" customWidth="1"/>
    <col min="5898" max="5898" width="10.125" style="234" customWidth="1"/>
    <col min="5899" max="5899" width="10.375" style="234" customWidth="1"/>
    <col min="5900" max="5900" width="8.875" style="234" customWidth="1"/>
    <col min="5901" max="5901" width="10.5" style="234" customWidth="1"/>
    <col min="5902" max="5902" width="12.375" style="234" customWidth="1"/>
    <col min="5903" max="5903" width="18.625" style="234" customWidth="1"/>
    <col min="5904" max="6144" width="8.5" style="234"/>
    <col min="6145" max="6145" width="3.25" style="234" customWidth="1"/>
    <col min="6146" max="6146" width="18.875" style="234" customWidth="1"/>
    <col min="6147" max="6147" width="4.375" style="234" customWidth="1"/>
    <col min="6148" max="6148" width="6.5" style="234" customWidth="1"/>
    <col min="6149" max="6149" width="5.375" style="234" customWidth="1"/>
    <col min="6150" max="6150" width="10.25" style="234" customWidth="1"/>
    <col min="6151" max="6151" width="4.5" style="234" customWidth="1"/>
    <col min="6152" max="6152" width="6.5" style="234" customWidth="1"/>
    <col min="6153" max="6153" width="7.375" style="234" customWidth="1"/>
    <col min="6154" max="6154" width="10.125" style="234" customWidth="1"/>
    <col min="6155" max="6155" width="10.375" style="234" customWidth="1"/>
    <col min="6156" max="6156" width="8.875" style="234" customWidth="1"/>
    <col min="6157" max="6157" width="10.5" style="234" customWidth="1"/>
    <col min="6158" max="6158" width="12.375" style="234" customWidth="1"/>
    <col min="6159" max="6159" width="18.625" style="234" customWidth="1"/>
    <col min="6160" max="6400" width="8.5" style="234"/>
    <col min="6401" max="6401" width="3.25" style="234" customWidth="1"/>
    <col min="6402" max="6402" width="18.875" style="234" customWidth="1"/>
    <col min="6403" max="6403" width="4.375" style="234" customWidth="1"/>
    <col min="6404" max="6404" width="6.5" style="234" customWidth="1"/>
    <col min="6405" max="6405" width="5.375" style="234" customWidth="1"/>
    <col min="6406" max="6406" width="10.25" style="234" customWidth="1"/>
    <col min="6407" max="6407" width="4.5" style="234" customWidth="1"/>
    <col min="6408" max="6408" width="6.5" style="234" customWidth="1"/>
    <col min="6409" max="6409" width="7.375" style="234" customWidth="1"/>
    <col min="6410" max="6410" width="10.125" style="234" customWidth="1"/>
    <col min="6411" max="6411" width="10.375" style="234" customWidth="1"/>
    <col min="6412" max="6412" width="8.875" style="234" customWidth="1"/>
    <col min="6413" max="6413" width="10.5" style="234" customWidth="1"/>
    <col min="6414" max="6414" width="12.375" style="234" customWidth="1"/>
    <col min="6415" max="6415" width="18.625" style="234" customWidth="1"/>
    <col min="6416" max="6656" width="8.5" style="234"/>
    <col min="6657" max="6657" width="3.25" style="234" customWidth="1"/>
    <col min="6658" max="6658" width="18.875" style="234" customWidth="1"/>
    <col min="6659" max="6659" width="4.375" style="234" customWidth="1"/>
    <col min="6660" max="6660" width="6.5" style="234" customWidth="1"/>
    <col min="6661" max="6661" width="5.375" style="234" customWidth="1"/>
    <col min="6662" max="6662" width="10.25" style="234" customWidth="1"/>
    <col min="6663" max="6663" width="4.5" style="234" customWidth="1"/>
    <col min="6664" max="6664" width="6.5" style="234" customWidth="1"/>
    <col min="6665" max="6665" width="7.375" style="234" customWidth="1"/>
    <col min="6666" max="6666" width="10.125" style="234" customWidth="1"/>
    <col min="6667" max="6667" width="10.375" style="234" customWidth="1"/>
    <col min="6668" max="6668" width="8.875" style="234" customWidth="1"/>
    <col min="6669" max="6669" width="10.5" style="234" customWidth="1"/>
    <col min="6670" max="6670" width="12.375" style="234" customWidth="1"/>
    <col min="6671" max="6671" width="18.625" style="234" customWidth="1"/>
    <col min="6672" max="6912" width="8.5" style="234"/>
    <col min="6913" max="6913" width="3.25" style="234" customWidth="1"/>
    <col min="6914" max="6914" width="18.875" style="234" customWidth="1"/>
    <col min="6915" max="6915" width="4.375" style="234" customWidth="1"/>
    <col min="6916" max="6916" width="6.5" style="234" customWidth="1"/>
    <col min="6917" max="6917" width="5.375" style="234" customWidth="1"/>
    <col min="6918" max="6918" width="10.25" style="234" customWidth="1"/>
    <col min="6919" max="6919" width="4.5" style="234" customWidth="1"/>
    <col min="6920" max="6920" width="6.5" style="234" customWidth="1"/>
    <col min="6921" max="6921" width="7.375" style="234" customWidth="1"/>
    <col min="6922" max="6922" width="10.125" style="234" customWidth="1"/>
    <col min="6923" max="6923" width="10.375" style="234" customWidth="1"/>
    <col min="6924" max="6924" width="8.875" style="234" customWidth="1"/>
    <col min="6925" max="6925" width="10.5" style="234" customWidth="1"/>
    <col min="6926" max="6926" width="12.375" style="234" customWidth="1"/>
    <col min="6927" max="6927" width="18.625" style="234" customWidth="1"/>
    <col min="6928" max="7168" width="8.5" style="234"/>
    <col min="7169" max="7169" width="3.25" style="234" customWidth="1"/>
    <col min="7170" max="7170" width="18.875" style="234" customWidth="1"/>
    <col min="7171" max="7171" width="4.375" style="234" customWidth="1"/>
    <col min="7172" max="7172" width="6.5" style="234" customWidth="1"/>
    <col min="7173" max="7173" width="5.375" style="234" customWidth="1"/>
    <col min="7174" max="7174" width="10.25" style="234" customWidth="1"/>
    <col min="7175" max="7175" width="4.5" style="234" customWidth="1"/>
    <col min="7176" max="7176" width="6.5" style="234" customWidth="1"/>
    <col min="7177" max="7177" width="7.375" style="234" customWidth="1"/>
    <col min="7178" max="7178" width="10.125" style="234" customWidth="1"/>
    <col min="7179" max="7179" width="10.375" style="234" customWidth="1"/>
    <col min="7180" max="7180" width="8.875" style="234" customWidth="1"/>
    <col min="7181" max="7181" width="10.5" style="234" customWidth="1"/>
    <col min="7182" max="7182" width="12.375" style="234" customWidth="1"/>
    <col min="7183" max="7183" width="18.625" style="234" customWidth="1"/>
    <col min="7184" max="7424" width="8.5" style="234"/>
    <col min="7425" max="7425" width="3.25" style="234" customWidth="1"/>
    <col min="7426" max="7426" width="18.875" style="234" customWidth="1"/>
    <col min="7427" max="7427" width="4.375" style="234" customWidth="1"/>
    <col min="7428" max="7428" width="6.5" style="234" customWidth="1"/>
    <col min="7429" max="7429" width="5.375" style="234" customWidth="1"/>
    <col min="7430" max="7430" width="10.25" style="234" customWidth="1"/>
    <col min="7431" max="7431" width="4.5" style="234" customWidth="1"/>
    <col min="7432" max="7432" width="6.5" style="234" customWidth="1"/>
    <col min="7433" max="7433" width="7.375" style="234" customWidth="1"/>
    <col min="7434" max="7434" width="10.125" style="234" customWidth="1"/>
    <col min="7435" max="7435" width="10.375" style="234" customWidth="1"/>
    <col min="7436" max="7436" width="8.875" style="234" customWidth="1"/>
    <col min="7437" max="7437" width="10.5" style="234" customWidth="1"/>
    <col min="7438" max="7438" width="12.375" style="234" customWidth="1"/>
    <col min="7439" max="7439" width="18.625" style="234" customWidth="1"/>
    <col min="7440" max="7680" width="8.5" style="234"/>
    <col min="7681" max="7681" width="3.25" style="234" customWidth="1"/>
    <col min="7682" max="7682" width="18.875" style="234" customWidth="1"/>
    <col min="7683" max="7683" width="4.375" style="234" customWidth="1"/>
    <col min="7684" max="7684" width="6.5" style="234" customWidth="1"/>
    <col min="7685" max="7685" width="5.375" style="234" customWidth="1"/>
    <col min="7686" max="7686" width="10.25" style="234" customWidth="1"/>
    <col min="7687" max="7687" width="4.5" style="234" customWidth="1"/>
    <col min="7688" max="7688" width="6.5" style="234" customWidth="1"/>
    <col min="7689" max="7689" width="7.375" style="234" customWidth="1"/>
    <col min="7690" max="7690" width="10.125" style="234" customWidth="1"/>
    <col min="7691" max="7691" width="10.375" style="234" customWidth="1"/>
    <col min="7692" max="7692" width="8.875" style="234" customWidth="1"/>
    <col min="7693" max="7693" width="10.5" style="234" customWidth="1"/>
    <col min="7694" max="7694" width="12.375" style="234" customWidth="1"/>
    <col min="7695" max="7695" width="18.625" style="234" customWidth="1"/>
    <col min="7696" max="7936" width="8.5" style="234"/>
    <col min="7937" max="7937" width="3.25" style="234" customWidth="1"/>
    <col min="7938" max="7938" width="18.875" style="234" customWidth="1"/>
    <col min="7939" max="7939" width="4.375" style="234" customWidth="1"/>
    <col min="7940" max="7940" width="6.5" style="234" customWidth="1"/>
    <col min="7941" max="7941" width="5.375" style="234" customWidth="1"/>
    <col min="7942" max="7942" width="10.25" style="234" customWidth="1"/>
    <col min="7943" max="7943" width="4.5" style="234" customWidth="1"/>
    <col min="7944" max="7944" width="6.5" style="234" customWidth="1"/>
    <col min="7945" max="7945" width="7.375" style="234" customWidth="1"/>
    <col min="7946" max="7946" width="10.125" style="234" customWidth="1"/>
    <col min="7947" max="7947" width="10.375" style="234" customWidth="1"/>
    <col min="7948" max="7948" width="8.875" style="234" customWidth="1"/>
    <col min="7949" max="7949" width="10.5" style="234" customWidth="1"/>
    <col min="7950" max="7950" width="12.375" style="234" customWidth="1"/>
    <col min="7951" max="7951" width="18.625" style="234" customWidth="1"/>
    <col min="7952" max="8192" width="8.5" style="234"/>
    <col min="8193" max="8193" width="3.25" style="234" customWidth="1"/>
    <col min="8194" max="8194" width="18.875" style="234" customWidth="1"/>
    <col min="8195" max="8195" width="4.375" style="234" customWidth="1"/>
    <col min="8196" max="8196" width="6.5" style="234" customWidth="1"/>
    <col min="8197" max="8197" width="5.375" style="234" customWidth="1"/>
    <col min="8198" max="8198" width="10.25" style="234" customWidth="1"/>
    <col min="8199" max="8199" width="4.5" style="234" customWidth="1"/>
    <col min="8200" max="8200" width="6.5" style="234" customWidth="1"/>
    <col min="8201" max="8201" width="7.375" style="234" customWidth="1"/>
    <col min="8202" max="8202" width="10.125" style="234" customWidth="1"/>
    <col min="8203" max="8203" width="10.375" style="234" customWidth="1"/>
    <col min="8204" max="8204" width="8.875" style="234" customWidth="1"/>
    <col min="8205" max="8205" width="10.5" style="234" customWidth="1"/>
    <col min="8206" max="8206" width="12.375" style="234" customWidth="1"/>
    <col min="8207" max="8207" width="18.625" style="234" customWidth="1"/>
    <col min="8208" max="8448" width="8.5" style="234"/>
    <col min="8449" max="8449" width="3.25" style="234" customWidth="1"/>
    <col min="8450" max="8450" width="18.875" style="234" customWidth="1"/>
    <col min="8451" max="8451" width="4.375" style="234" customWidth="1"/>
    <col min="8452" max="8452" width="6.5" style="234" customWidth="1"/>
    <col min="8453" max="8453" width="5.375" style="234" customWidth="1"/>
    <col min="8454" max="8454" width="10.25" style="234" customWidth="1"/>
    <col min="8455" max="8455" width="4.5" style="234" customWidth="1"/>
    <col min="8456" max="8456" width="6.5" style="234" customWidth="1"/>
    <col min="8457" max="8457" width="7.375" style="234" customWidth="1"/>
    <col min="8458" max="8458" width="10.125" style="234" customWidth="1"/>
    <col min="8459" max="8459" width="10.375" style="234" customWidth="1"/>
    <col min="8460" max="8460" width="8.875" style="234" customWidth="1"/>
    <col min="8461" max="8461" width="10.5" style="234" customWidth="1"/>
    <col min="8462" max="8462" width="12.375" style="234" customWidth="1"/>
    <col min="8463" max="8463" width="18.625" style="234" customWidth="1"/>
    <col min="8464" max="8704" width="8.5" style="234"/>
    <col min="8705" max="8705" width="3.25" style="234" customWidth="1"/>
    <col min="8706" max="8706" width="18.875" style="234" customWidth="1"/>
    <col min="8707" max="8707" width="4.375" style="234" customWidth="1"/>
    <col min="8708" max="8708" width="6.5" style="234" customWidth="1"/>
    <col min="8709" max="8709" width="5.375" style="234" customWidth="1"/>
    <col min="8710" max="8710" width="10.25" style="234" customWidth="1"/>
    <col min="8711" max="8711" width="4.5" style="234" customWidth="1"/>
    <col min="8712" max="8712" width="6.5" style="234" customWidth="1"/>
    <col min="8713" max="8713" width="7.375" style="234" customWidth="1"/>
    <col min="8714" max="8714" width="10.125" style="234" customWidth="1"/>
    <col min="8715" max="8715" width="10.375" style="234" customWidth="1"/>
    <col min="8716" max="8716" width="8.875" style="234" customWidth="1"/>
    <col min="8717" max="8717" width="10.5" style="234" customWidth="1"/>
    <col min="8718" max="8718" width="12.375" style="234" customWidth="1"/>
    <col min="8719" max="8719" width="18.625" style="234" customWidth="1"/>
    <col min="8720" max="8960" width="8.5" style="234"/>
    <col min="8961" max="8961" width="3.25" style="234" customWidth="1"/>
    <col min="8962" max="8962" width="18.875" style="234" customWidth="1"/>
    <col min="8963" max="8963" width="4.375" style="234" customWidth="1"/>
    <col min="8964" max="8964" width="6.5" style="234" customWidth="1"/>
    <col min="8965" max="8965" width="5.375" style="234" customWidth="1"/>
    <col min="8966" max="8966" width="10.25" style="234" customWidth="1"/>
    <col min="8967" max="8967" width="4.5" style="234" customWidth="1"/>
    <col min="8968" max="8968" width="6.5" style="234" customWidth="1"/>
    <col min="8969" max="8969" width="7.375" style="234" customWidth="1"/>
    <col min="8970" max="8970" width="10.125" style="234" customWidth="1"/>
    <col min="8971" max="8971" width="10.375" style="234" customWidth="1"/>
    <col min="8972" max="8972" width="8.875" style="234" customWidth="1"/>
    <col min="8973" max="8973" width="10.5" style="234" customWidth="1"/>
    <col min="8974" max="8974" width="12.375" style="234" customWidth="1"/>
    <col min="8975" max="8975" width="18.625" style="234" customWidth="1"/>
    <col min="8976" max="9216" width="8.5" style="234"/>
    <col min="9217" max="9217" width="3.25" style="234" customWidth="1"/>
    <col min="9218" max="9218" width="18.875" style="234" customWidth="1"/>
    <col min="9219" max="9219" width="4.375" style="234" customWidth="1"/>
    <col min="9220" max="9220" width="6.5" style="234" customWidth="1"/>
    <col min="9221" max="9221" width="5.375" style="234" customWidth="1"/>
    <col min="9222" max="9222" width="10.25" style="234" customWidth="1"/>
    <col min="9223" max="9223" width="4.5" style="234" customWidth="1"/>
    <col min="9224" max="9224" width="6.5" style="234" customWidth="1"/>
    <col min="9225" max="9225" width="7.375" style="234" customWidth="1"/>
    <col min="9226" max="9226" width="10.125" style="234" customWidth="1"/>
    <col min="9227" max="9227" width="10.375" style="234" customWidth="1"/>
    <col min="9228" max="9228" width="8.875" style="234" customWidth="1"/>
    <col min="9229" max="9229" width="10.5" style="234" customWidth="1"/>
    <col min="9230" max="9230" width="12.375" style="234" customWidth="1"/>
    <col min="9231" max="9231" width="18.625" style="234" customWidth="1"/>
    <col min="9232" max="9472" width="8.5" style="234"/>
    <col min="9473" max="9473" width="3.25" style="234" customWidth="1"/>
    <col min="9474" max="9474" width="18.875" style="234" customWidth="1"/>
    <col min="9475" max="9475" width="4.375" style="234" customWidth="1"/>
    <col min="9476" max="9476" width="6.5" style="234" customWidth="1"/>
    <col min="9477" max="9477" width="5.375" style="234" customWidth="1"/>
    <col min="9478" max="9478" width="10.25" style="234" customWidth="1"/>
    <col min="9479" max="9479" width="4.5" style="234" customWidth="1"/>
    <col min="9480" max="9480" width="6.5" style="234" customWidth="1"/>
    <col min="9481" max="9481" width="7.375" style="234" customWidth="1"/>
    <col min="9482" max="9482" width="10.125" style="234" customWidth="1"/>
    <col min="9483" max="9483" width="10.375" style="234" customWidth="1"/>
    <col min="9484" max="9484" width="8.875" style="234" customWidth="1"/>
    <col min="9485" max="9485" width="10.5" style="234" customWidth="1"/>
    <col min="9486" max="9486" width="12.375" style="234" customWidth="1"/>
    <col min="9487" max="9487" width="18.625" style="234" customWidth="1"/>
    <col min="9488" max="9728" width="8.5" style="234"/>
    <col min="9729" max="9729" width="3.25" style="234" customWidth="1"/>
    <col min="9730" max="9730" width="18.875" style="234" customWidth="1"/>
    <col min="9731" max="9731" width="4.375" style="234" customWidth="1"/>
    <col min="9732" max="9732" width="6.5" style="234" customWidth="1"/>
    <col min="9733" max="9733" width="5.375" style="234" customWidth="1"/>
    <col min="9734" max="9734" width="10.25" style="234" customWidth="1"/>
    <col min="9735" max="9735" width="4.5" style="234" customWidth="1"/>
    <col min="9736" max="9736" width="6.5" style="234" customWidth="1"/>
    <col min="9737" max="9737" width="7.375" style="234" customWidth="1"/>
    <col min="9738" max="9738" width="10.125" style="234" customWidth="1"/>
    <col min="9739" max="9739" width="10.375" style="234" customWidth="1"/>
    <col min="9740" max="9740" width="8.875" style="234" customWidth="1"/>
    <col min="9741" max="9741" width="10.5" style="234" customWidth="1"/>
    <col min="9742" max="9742" width="12.375" style="234" customWidth="1"/>
    <col min="9743" max="9743" width="18.625" style="234" customWidth="1"/>
    <col min="9744" max="9984" width="8.5" style="234"/>
    <col min="9985" max="9985" width="3.25" style="234" customWidth="1"/>
    <col min="9986" max="9986" width="18.875" style="234" customWidth="1"/>
    <col min="9987" max="9987" width="4.375" style="234" customWidth="1"/>
    <col min="9988" max="9988" width="6.5" style="234" customWidth="1"/>
    <col min="9989" max="9989" width="5.375" style="234" customWidth="1"/>
    <col min="9990" max="9990" width="10.25" style="234" customWidth="1"/>
    <col min="9991" max="9991" width="4.5" style="234" customWidth="1"/>
    <col min="9992" max="9992" width="6.5" style="234" customWidth="1"/>
    <col min="9993" max="9993" width="7.375" style="234" customWidth="1"/>
    <col min="9994" max="9994" width="10.125" style="234" customWidth="1"/>
    <col min="9995" max="9995" width="10.375" style="234" customWidth="1"/>
    <col min="9996" max="9996" width="8.875" style="234" customWidth="1"/>
    <col min="9997" max="9997" width="10.5" style="234" customWidth="1"/>
    <col min="9998" max="9998" width="12.375" style="234" customWidth="1"/>
    <col min="9999" max="9999" width="18.625" style="234" customWidth="1"/>
    <col min="10000" max="10240" width="8.5" style="234"/>
    <col min="10241" max="10241" width="3.25" style="234" customWidth="1"/>
    <col min="10242" max="10242" width="18.875" style="234" customWidth="1"/>
    <col min="10243" max="10243" width="4.375" style="234" customWidth="1"/>
    <col min="10244" max="10244" width="6.5" style="234" customWidth="1"/>
    <col min="10245" max="10245" width="5.375" style="234" customWidth="1"/>
    <col min="10246" max="10246" width="10.25" style="234" customWidth="1"/>
    <col min="10247" max="10247" width="4.5" style="234" customWidth="1"/>
    <col min="10248" max="10248" width="6.5" style="234" customWidth="1"/>
    <col min="10249" max="10249" width="7.375" style="234" customWidth="1"/>
    <col min="10250" max="10250" width="10.125" style="234" customWidth="1"/>
    <col min="10251" max="10251" width="10.375" style="234" customWidth="1"/>
    <col min="10252" max="10252" width="8.875" style="234" customWidth="1"/>
    <col min="10253" max="10253" width="10.5" style="234" customWidth="1"/>
    <col min="10254" max="10254" width="12.375" style="234" customWidth="1"/>
    <col min="10255" max="10255" width="18.625" style="234" customWidth="1"/>
    <col min="10256" max="10496" width="8.5" style="234"/>
    <col min="10497" max="10497" width="3.25" style="234" customWidth="1"/>
    <col min="10498" max="10498" width="18.875" style="234" customWidth="1"/>
    <col min="10499" max="10499" width="4.375" style="234" customWidth="1"/>
    <col min="10500" max="10500" width="6.5" style="234" customWidth="1"/>
    <col min="10501" max="10501" width="5.375" style="234" customWidth="1"/>
    <col min="10502" max="10502" width="10.25" style="234" customWidth="1"/>
    <col min="10503" max="10503" width="4.5" style="234" customWidth="1"/>
    <col min="10504" max="10504" width="6.5" style="234" customWidth="1"/>
    <col min="10505" max="10505" width="7.375" style="234" customWidth="1"/>
    <col min="10506" max="10506" width="10.125" style="234" customWidth="1"/>
    <col min="10507" max="10507" width="10.375" style="234" customWidth="1"/>
    <col min="10508" max="10508" width="8.875" style="234" customWidth="1"/>
    <col min="10509" max="10509" width="10.5" style="234" customWidth="1"/>
    <col min="10510" max="10510" width="12.375" style="234" customWidth="1"/>
    <col min="10511" max="10511" width="18.625" style="234" customWidth="1"/>
    <col min="10512" max="10752" width="8.5" style="234"/>
    <col min="10753" max="10753" width="3.25" style="234" customWidth="1"/>
    <col min="10754" max="10754" width="18.875" style="234" customWidth="1"/>
    <col min="10755" max="10755" width="4.375" style="234" customWidth="1"/>
    <col min="10756" max="10756" width="6.5" style="234" customWidth="1"/>
    <col min="10757" max="10757" width="5.375" style="234" customWidth="1"/>
    <col min="10758" max="10758" width="10.25" style="234" customWidth="1"/>
    <col min="10759" max="10759" width="4.5" style="234" customWidth="1"/>
    <col min="10760" max="10760" width="6.5" style="234" customWidth="1"/>
    <col min="10761" max="10761" width="7.375" style="234" customWidth="1"/>
    <col min="10762" max="10762" width="10.125" style="234" customWidth="1"/>
    <col min="10763" max="10763" width="10.375" style="234" customWidth="1"/>
    <col min="10764" max="10764" width="8.875" style="234" customWidth="1"/>
    <col min="10765" max="10765" width="10.5" style="234" customWidth="1"/>
    <col min="10766" max="10766" width="12.375" style="234" customWidth="1"/>
    <col min="10767" max="10767" width="18.625" style="234" customWidth="1"/>
    <col min="10768" max="11008" width="8.5" style="234"/>
    <col min="11009" max="11009" width="3.25" style="234" customWidth="1"/>
    <col min="11010" max="11010" width="18.875" style="234" customWidth="1"/>
    <col min="11011" max="11011" width="4.375" style="234" customWidth="1"/>
    <col min="11012" max="11012" width="6.5" style="234" customWidth="1"/>
    <col min="11013" max="11013" width="5.375" style="234" customWidth="1"/>
    <col min="11014" max="11014" width="10.25" style="234" customWidth="1"/>
    <col min="11015" max="11015" width="4.5" style="234" customWidth="1"/>
    <col min="11016" max="11016" width="6.5" style="234" customWidth="1"/>
    <col min="11017" max="11017" width="7.375" style="234" customWidth="1"/>
    <col min="11018" max="11018" width="10.125" style="234" customWidth="1"/>
    <col min="11019" max="11019" width="10.375" style="234" customWidth="1"/>
    <col min="11020" max="11020" width="8.875" style="234" customWidth="1"/>
    <col min="11021" max="11021" width="10.5" style="234" customWidth="1"/>
    <col min="11022" max="11022" width="12.375" style="234" customWidth="1"/>
    <col min="11023" max="11023" width="18.625" style="234" customWidth="1"/>
    <col min="11024" max="11264" width="8.5" style="234"/>
    <col min="11265" max="11265" width="3.25" style="234" customWidth="1"/>
    <col min="11266" max="11266" width="18.875" style="234" customWidth="1"/>
    <col min="11267" max="11267" width="4.375" style="234" customWidth="1"/>
    <col min="11268" max="11268" width="6.5" style="234" customWidth="1"/>
    <col min="11269" max="11269" width="5.375" style="234" customWidth="1"/>
    <col min="11270" max="11270" width="10.25" style="234" customWidth="1"/>
    <col min="11271" max="11271" width="4.5" style="234" customWidth="1"/>
    <col min="11272" max="11272" width="6.5" style="234" customWidth="1"/>
    <col min="11273" max="11273" width="7.375" style="234" customWidth="1"/>
    <col min="11274" max="11274" width="10.125" style="234" customWidth="1"/>
    <col min="11275" max="11275" width="10.375" style="234" customWidth="1"/>
    <col min="11276" max="11276" width="8.875" style="234" customWidth="1"/>
    <col min="11277" max="11277" width="10.5" style="234" customWidth="1"/>
    <col min="11278" max="11278" width="12.375" style="234" customWidth="1"/>
    <col min="11279" max="11279" width="18.625" style="234" customWidth="1"/>
    <col min="11280" max="11520" width="8.5" style="234"/>
    <col min="11521" max="11521" width="3.25" style="234" customWidth="1"/>
    <col min="11522" max="11522" width="18.875" style="234" customWidth="1"/>
    <col min="11523" max="11523" width="4.375" style="234" customWidth="1"/>
    <col min="11524" max="11524" width="6.5" style="234" customWidth="1"/>
    <col min="11525" max="11525" width="5.375" style="234" customWidth="1"/>
    <col min="11526" max="11526" width="10.25" style="234" customWidth="1"/>
    <col min="11527" max="11527" width="4.5" style="234" customWidth="1"/>
    <col min="11528" max="11528" width="6.5" style="234" customWidth="1"/>
    <col min="11529" max="11529" width="7.375" style="234" customWidth="1"/>
    <col min="11530" max="11530" width="10.125" style="234" customWidth="1"/>
    <col min="11531" max="11531" width="10.375" style="234" customWidth="1"/>
    <col min="11532" max="11532" width="8.875" style="234" customWidth="1"/>
    <col min="11533" max="11533" width="10.5" style="234" customWidth="1"/>
    <col min="11534" max="11534" width="12.375" style="234" customWidth="1"/>
    <col min="11535" max="11535" width="18.625" style="234" customWidth="1"/>
    <col min="11536" max="11776" width="8.5" style="234"/>
    <col min="11777" max="11777" width="3.25" style="234" customWidth="1"/>
    <col min="11778" max="11778" width="18.875" style="234" customWidth="1"/>
    <col min="11779" max="11779" width="4.375" style="234" customWidth="1"/>
    <col min="11780" max="11780" width="6.5" style="234" customWidth="1"/>
    <col min="11781" max="11781" width="5.375" style="234" customWidth="1"/>
    <col min="11782" max="11782" width="10.25" style="234" customWidth="1"/>
    <col min="11783" max="11783" width="4.5" style="234" customWidth="1"/>
    <col min="11784" max="11784" width="6.5" style="234" customWidth="1"/>
    <col min="11785" max="11785" width="7.375" style="234" customWidth="1"/>
    <col min="11786" max="11786" width="10.125" style="234" customWidth="1"/>
    <col min="11787" max="11787" width="10.375" style="234" customWidth="1"/>
    <col min="11788" max="11788" width="8.875" style="234" customWidth="1"/>
    <col min="11789" max="11789" width="10.5" style="234" customWidth="1"/>
    <col min="11790" max="11790" width="12.375" style="234" customWidth="1"/>
    <col min="11791" max="11791" width="18.625" style="234" customWidth="1"/>
    <col min="11792" max="12032" width="8.5" style="234"/>
    <col min="12033" max="12033" width="3.25" style="234" customWidth="1"/>
    <col min="12034" max="12034" width="18.875" style="234" customWidth="1"/>
    <col min="12035" max="12035" width="4.375" style="234" customWidth="1"/>
    <col min="12036" max="12036" width="6.5" style="234" customWidth="1"/>
    <col min="12037" max="12037" width="5.375" style="234" customWidth="1"/>
    <col min="12038" max="12038" width="10.25" style="234" customWidth="1"/>
    <col min="12039" max="12039" width="4.5" style="234" customWidth="1"/>
    <col min="12040" max="12040" width="6.5" style="234" customWidth="1"/>
    <col min="12041" max="12041" width="7.375" style="234" customWidth="1"/>
    <col min="12042" max="12042" width="10.125" style="234" customWidth="1"/>
    <col min="12043" max="12043" width="10.375" style="234" customWidth="1"/>
    <col min="12044" max="12044" width="8.875" style="234" customWidth="1"/>
    <col min="12045" max="12045" width="10.5" style="234" customWidth="1"/>
    <col min="12046" max="12046" width="12.375" style="234" customWidth="1"/>
    <col min="12047" max="12047" width="18.625" style="234" customWidth="1"/>
    <col min="12048" max="12288" width="8.5" style="234"/>
    <col min="12289" max="12289" width="3.25" style="234" customWidth="1"/>
    <col min="12290" max="12290" width="18.875" style="234" customWidth="1"/>
    <col min="12291" max="12291" width="4.375" style="234" customWidth="1"/>
    <col min="12292" max="12292" width="6.5" style="234" customWidth="1"/>
    <col min="12293" max="12293" width="5.375" style="234" customWidth="1"/>
    <col min="12294" max="12294" width="10.25" style="234" customWidth="1"/>
    <col min="12295" max="12295" width="4.5" style="234" customWidth="1"/>
    <col min="12296" max="12296" width="6.5" style="234" customWidth="1"/>
    <col min="12297" max="12297" width="7.375" style="234" customWidth="1"/>
    <col min="12298" max="12298" width="10.125" style="234" customWidth="1"/>
    <col min="12299" max="12299" width="10.375" style="234" customWidth="1"/>
    <col min="12300" max="12300" width="8.875" style="234" customWidth="1"/>
    <col min="12301" max="12301" width="10.5" style="234" customWidth="1"/>
    <col min="12302" max="12302" width="12.375" style="234" customWidth="1"/>
    <col min="12303" max="12303" width="18.625" style="234" customWidth="1"/>
    <col min="12304" max="12544" width="8.5" style="234"/>
    <col min="12545" max="12545" width="3.25" style="234" customWidth="1"/>
    <col min="12546" max="12546" width="18.875" style="234" customWidth="1"/>
    <col min="12547" max="12547" width="4.375" style="234" customWidth="1"/>
    <col min="12548" max="12548" width="6.5" style="234" customWidth="1"/>
    <col min="12549" max="12549" width="5.375" style="234" customWidth="1"/>
    <col min="12550" max="12550" width="10.25" style="234" customWidth="1"/>
    <col min="12551" max="12551" width="4.5" style="234" customWidth="1"/>
    <col min="12552" max="12552" width="6.5" style="234" customWidth="1"/>
    <col min="12553" max="12553" width="7.375" style="234" customWidth="1"/>
    <col min="12554" max="12554" width="10.125" style="234" customWidth="1"/>
    <col min="12555" max="12555" width="10.375" style="234" customWidth="1"/>
    <col min="12556" max="12556" width="8.875" style="234" customWidth="1"/>
    <col min="12557" max="12557" width="10.5" style="234" customWidth="1"/>
    <col min="12558" max="12558" width="12.375" style="234" customWidth="1"/>
    <col min="12559" max="12559" width="18.625" style="234" customWidth="1"/>
    <col min="12560" max="12800" width="8.5" style="234"/>
    <col min="12801" max="12801" width="3.25" style="234" customWidth="1"/>
    <col min="12802" max="12802" width="18.875" style="234" customWidth="1"/>
    <col min="12803" max="12803" width="4.375" style="234" customWidth="1"/>
    <col min="12804" max="12804" width="6.5" style="234" customWidth="1"/>
    <col min="12805" max="12805" width="5.375" style="234" customWidth="1"/>
    <col min="12806" max="12806" width="10.25" style="234" customWidth="1"/>
    <col min="12807" max="12807" width="4.5" style="234" customWidth="1"/>
    <col min="12808" max="12808" width="6.5" style="234" customWidth="1"/>
    <col min="12809" max="12809" width="7.375" style="234" customWidth="1"/>
    <col min="12810" max="12810" width="10.125" style="234" customWidth="1"/>
    <col min="12811" max="12811" width="10.375" style="234" customWidth="1"/>
    <col min="12812" max="12812" width="8.875" style="234" customWidth="1"/>
    <col min="12813" max="12813" width="10.5" style="234" customWidth="1"/>
    <col min="12814" max="12814" width="12.375" style="234" customWidth="1"/>
    <col min="12815" max="12815" width="18.625" style="234" customWidth="1"/>
    <col min="12816" max="13056" width="8.5" style="234"/>
    <col min="13057" max="13057" width="3.25" style="234" customWidth="1"/>
    <col min="13058" max="13058" width="18.875" style="234" customWidth="1"/>
    <col min="13059" max="13059" width="4.375" style="234" customWidth="1"/>
    <col min="13060" max="13060" width="6.5" style="234" customWidth="1"/>
    <col min="13061" max="13061" width="5.375" style="234" customWidth="1"/>
    <col min="13062" max="13062" width="10.25" style="234" customWidth="1"/>
    <col min="13063" max="13063" width="4.5" style="234" customWidth="1"/>
    <col min="13064" max="13064" width="6.5" style="234" customWidth="1"/>
    <col min="13065" max="13065" width="7.375" style="234" customWidth="1"/>
    <col min="13066" max="13066" width="10.125" style="234" customWidth="1"/>
    <col min="13067" max="13067" width="10.375" style="234" customWidth="1"/>
    <col min="13068" max="13068" width="8.875" style="234" customWidth="1"/>
    <col min="13069" max="13069" width="10.5" style="234" customWidth="1"/>
    <col min="13070" max="13070" width="12.375" style="234" customWidth="1"/>
    <col min="13071" max="13071" width="18.625" style="234" customWidth="1"/>
    <col min="13072" max="13312" width="8.5" style="234"/>
    <col min="13313" max="13313" width="3.25" style="234" customWidth="1"/>
    <col min="13314" max="13314" width="18.875" style="234" customWidth="1"/>
    <col min="13315" max="13315" width="4.375" style="234" customWidth="1"/>
    <col min="13316" max="13316" width="6.5" style="234" customWidth="1"/>
    <col min="13317" max="13317" width="5.375" style="234" customWidth="1"/>
    <col min="13318" max="13318" width="10.25" style="234" customWidth="1"/>
    <col min="13319" max="13319" width="4.5" style="234" customWidth="1"/>
    <col min="13320" max="13320" width="6.5" style="234" customWidth="1"/>
    <col min="13321" max="13321" width="7.375" style="234" customWidth="1"/>
    <col min="13322" max="13322" width="10.125" style="234" customWidth="1"/>
    <col min="13323" max="13323" width="10.375" style="234" customWidth="1"/>
    <col min="13324" max="13324" width="8.875" style="234" customWidth="1"/>
    <col min="13325" max="13325" width="10.5" style="234" customWidth="1"/>
    <col min="13326" max="13326" width="12.375" style="234" customWidth="1"/>
    <col min="13327" max="13327" width="18.625" style="234" customWidth="1"/>
    <col min="13328" max="13568" width="8.5" style="234"/>
    <col min="13569" max="13569" width="3.25" style="234" customWidth="1"/>
    <col min="13570" max="13570" width="18.875" style="234" customWidth="1"/>
    <col min="13571" max="13571" width="4.375" style="234" customWidth="1"/>
    <col min="13572" max="13572" width="6.5" style="234" customWidth="1"/>
    <col min="13573" max="13573" width="5.375" style="234" customWidth="1"/>
    <col min="13574" max="13574" width="10.25" style="234" customWidth="1"/>
    <col min="13575" max="13575" width="4.5" style="234" customWidth="1"/>
    <col min="13576" max="13576" width="6.5" style="234" customWidth="1"/>
    <col min="13577" max="13577" width="7.375" style="234" customWidth="1"/>
    <col min="13578" max="13578" width="10.125" style="234" customWidth="1"/>
    <col min="13579" max="13579" width="10.375" style="234" customWidth="1"/>
    <col min="13580" max="13580" width="8.875" style="234" customWidth="1"/>
    <col min="13581" max="13581" width="10.5" style="234" customWidth="1"/>
    <col min="13582" max="13582" width="12.375" style="234" customWidth="1"/>
    <col min="13583" max="13583" width="18.625" style="234" customWidth="1"/>
    <col min="13584" max="13824" width="8.5" style="234"/>
    <col min="13825" max="13825" width="3.25" style="234" customWidth="1"/>
    <col min="13826" max="13826" width="18.875" style="234" customWidth="1"/>
    <col min="13827" max="13827" width="4.375" style="234" customWidth="1"/>
    <col min="13828" max="13828" width="6.5" style="234" customWidth="1"/>
    <col min="13829" max="13829" width="5.375" style="234" customWidth="1"/>
    <col min="13830" max="13830" width="10.25" style="234" customWidth="1"/>
    <col min="13831" max="13831" width="4.5" style="234" customWidth="1"/>
    <col min="13832" max="13832" width="6.5" style="234" customWidth="1"/>
    <col min="13833" max="13833" width="7.375" style="234" customWidth="1"/>
    <col min="13834" max="13834" width="10.125" style="234" customWidth="1"/>
    <col min="13835" max="13835" width="10.375" style="234" customWidth="1"/>
    <col min="13836" max="13836" width="8.875" style="234" customWidth="1"/>
    <col min="13837" max="13837" width="10.5" style="234" customWidth="1"/>
    <col min="13838" max="13838" width="12.375" style="234" customWidth="1"/>
    <col min="13839" max="13839" width="18.625" style="234" customWidth="1"/>
    <col min="13840" max="14080" width="8.5" style="234"/>
    <col min="14081" max="14081" width="3.25" style="234" customWidth="1"/>
    <col min="14082" max="14082" width="18.875" style="234" customWidth="1"/>
    <col min="14083" max="14083" width="4.375" style="234" customWidth="1"/>
    <col min="14084" max="14084" width="6.5" style="234" customWidth="1"/>
    <col min="14085" max="14085" width="5.375" style="234" customWidth="1"/>
    <col min="14086" max="14086" width="10.25" style="234" customWidth="1"/>
    <col min="14087" max="14087" width="4.5" style="234" customWidth="1"/>
    <col min="14088" max="14088" width="6.5" style="234" customWidth="1"/>
    <col min="14089" max="14089" width="7.375" style="234" customWidth="1"/>
    <col min="14090" max="14090" width="10.125" style="234" customWidth="1"/>
    <col min="14091" max="14091" width="10.375" style="234" customWidth="1"/>
    <col min="14092" max="14092" width="8.875" style="234" customWidth="1"/>
    <col min="14093" max="14093" width="10.5" style="234" customWidth="1"/>
    <col min="14094" max="14094" width="12.375" style="234" customWidth="1"/>
    <col min="14095" max="14095" width="18.625" style="234" customWidth="1"/>
    <col min="14096" max="14336" width="8.5" style="234"/>
    <col min="14337" max="14337" width="3.25" style="234" customWidth="1"/>
    <col min="14338" max="14338" width="18.875" style="234" customWidth="1"/>
    <col min="14339" max="14339" width="4.375" style="234" customWidth="1"/>
    <col min="14340" max="14340" width="6.5" style="234" customWidth="1"/>
    <col min="14341" max="14341" width="5.375" style="234" customWidth="1"/>
    <col min="14342" max="14342" width="10.25" style="234" customWidth="1"/>
    <col min="14343" max="14343" width="4.5" style="234" customWidth="1"/>
    <col min="14344" max="14344" width="6.5" style="234" customWidth="1"/>
    <col min="14345" max="14345" width="7.375" style="234" customWidth="1"/>
    <col min="14346" max="14346" width="10.125" style="234" customWidth="1"/>
    <col min="14347" max="14347" width="10.375" style="234" customWidth="1"/>
    <col min="14348" max="14348" width="8.875" style="234" customWidth="1"/>
    <col min="14349" max="14349" width="10.5" style="234" customWidth="1"/>
    <col min="14350" max="14350" width="12.375" style="234" customWidth="1"/>
    <col min="14351" max="14351" width="18.625" style="234" customWidth="1"/>
    <col min="14352" max="14592" width="8.5" style="234"/>
    <col min="14593" max="14593" width="3.25" style="234" customWidth="1"/>
    <col min="14594" max="14594" width="18.875" style="234" customWidth="1"/>
    <col min="14595" max="14595" width="4.375" style="234" customWidth="1"/>
    <col min="14596" max="14596" width="6.5" style="234" customWidth="1"/>
    <col min="14597" max="14597" width="5.375" style="234" customWidth="1"/>
    <col min="14598" max="14598" width="10.25" style="234" customWidth="1"/>
    <col min="14599" max="14599" width="4.5" style="234" customWidth="1"/>
    <col min="14600" max="14600" width="6.5" style="234" customWidth="1"/>
    <col min="14601" max="14601" width="7.375" style="234" customWidth="1"/>
    <col min="14602" max="14602" width="10.125" style="234" customWidth="1"/>
    <col min="14603" max="14603" width="10.375" style="234" customWidth="1"/>
    <col min="14604" max="14604" width="8.875" style="234" customWidth="1"/>
    <col min="14605" max="14605" width="10.5" style="234" customWidth="1"/>
    <col min="14606" max="14606" width="12.375" style="234" customWidth="1"/>
    <col min="14607" max="14607" width="18.625" style="234" customWidth="1"/>
    <col min="14608" max="14848" width="8.5" style="234"/>
    <col min="14849" max="14849" width="3.25" style="234" customWidth="1"/>
    <col min="14850" max="14850" width="18.875" style="234" customWidth="1"/>
    <col min="14851" max="14851" width="4.375" style="234" customWidth="1"/>
    <col min="14852" max="14852" width="6.5" style="234" customWidth="1"/>
    <col min="14853" max="14853" width="5.375" style="234" customWidth="1"/>
    <col min="14854" max="14854" width="10.25" style="234" customWidth="1"/>
    <col min="14855" max="14855" width="4.5" style="234" customWidth="1"/>
    <col min="14856" max="14856" width="6.5" style="234" customWidth="1"/>
    <col min="14857" max="14857" width="7.375" style="234" customWidth="1"/>
    <col min="14858" max="14858" width="10.125" style="234" customWidth="1"/>
    <col min="14859" max="14859" width="10.375" style="234" customWidth="1"/>
    <col min="14860" max="14860" width="8.875" style="234" customWidth="1"/>
    <col min="14861" max="14861" width="10.5" style="234" customWidth="1"/>
    <col min="14862" max="14862" width="12.375" style="234" customWidth="1"/>
    <col min="14863" max="14863" width="18.625" style="234" customWidth="1"/>
    <col min="14864" max="15104" width="8.5" style="234"/>
    <col min="15105" max="15105" width="3.25" style="234" customWidth="1"/>
    <col min="15106" max="15106" width="18.875" style="234" customWidth="1"/>
    <col min="15107" max="15107" width="4.375" style="234" customWidth="1"/>
    <col min="15108" max="15108" width="6.5" style="234" customWidth="1"/>
    <col min="15109" max="15109" width="5.375" style="234" customWidth="1"/>
    <col min="15110" max="15110" width="10.25" style="234" customWidth="1"/>
    <col min="15111" max="15111" width="4.5" style="234" customWidth="1"/>
    <col min="15112" max="15112" width="6.5" style="234" customWidth="1"/>
    <col min="15113" max="15113" width="7.375" style="234" customWidth="1"/>
    <col min="15114" max="15114" width="10.125" style="234" customWidth="1"/>
    <col min="15115" max="15115" width="10.375" style="234" customWidth="1"/>
    <col min="15116" max="15116" width="8.875" style="234" customWidth="1"/>
    <col min="15117" max="15117" width="10.5" style="234" customWidth="1"/>
    <col min="15118" max="15118" width="12.375" style="234" customWidth="1"/>
    <col min="15119" max="15119" width="18.625" style="234" customWidth="1"/>
    <col min="15120" max="15360" width="8.5" style="234"/>
    <col min="15361" max="15361" width="3.25" style="234" customWidth="1"/>
    <col min="15362" max="15362" width="18.875" style="234" customWidth="1"/>
    <col min="15363" max="15363" width="4.375" style="234" customWidth="1"/>
    <col min="15364" max="15364" width="6.5" style="234" customWidth="1"/>
    <col min="15365" max="15365" width="5.375" style="234" customWidth="1"/>
    <col min="15366" max="15366" width="10.25" style="234" customWidth="1"/>
    <col min="15367" max="15367" width="4.5" style="234" customWidth="1"/>
    <col min="15368" max="15368" width="6.5" style="234" customWidth="1"/>
    <col min="15369" max="15369" width="7.375" style="234" customWidth="1"/>
    <col min="15370" max="15370" width="10.125" style="234" customWidth="1"/>
    <col min="15371" max="15371" width="10.375" style="234" customWidth="1"/>
    <col min="15372" max="15372" width="8.875" style="234" customWidth="1"/>
    <col min="15373" max="15373" width="10.5" style="234" customWidth="1"/>
    <col min="15374" max="15374" width="12.375" style="234" customWidth="1"/>
    <col min="15375" max="15375" width="18.625" style="234" customWidth="1"/>
    <col min="15376" max="15616" width="8.5" style="234"/>
    <col min="15617" max="15617" width="3.25" style="234" customWidth="1"/>
    <col min="15618" max="15618" width="18.875" style="234" customWidth="1"/>
    <col min="15619" max="15619" width="4.375" style="234" customWidth="1"/>
    <col min="15620" max="15620" width="6.5" style="234" customWidth="1"/>
    <col min="15621" max="15621" width="5.375" style="234" customWidth="1"/>
    <col min="15622" max="15622" width="10.25" style="234" customWidth="1"/>
    <col min="15623" max="15623" width="4.5" style="234" customWidth="1"/>
    <col min="15624" max="15624" width="6.5" style="234" customWidth="1"/>
    <col min="15625" max="15625" width="7.375" style="234" customWidth="1"/>
    <col min="15626" max="15626" width="10.125" style="234" customWidth="1"/>
    <col min="15627" max="15627" width="10.375" style="234" customWidth="1"/>
    <col min="15628" max="15628" width="8.875" style="234" customWidth="1"/>
    <col min="15629" max="15629" width="10.5" style="234" customWidth="1"/>
    <col min="15630" max="15630" width="12.375" style="234" customWidth="1"/>
    <col min="15631" max="15631" width="18.625" style="234" customWidth="1"/>
    <col min="15632" max="15872" width="8.5" style="234"/>
    <col min="15873" max="15873" width="3.25" style="234" customWidth="1"/>
    <col min="15874" max="15874" width="18.875" style="234" customWidth="1"/>
    <col min="15875" max="15875" width="4.375" style="234" customWidth="1"/>
    <col min="15876" max="15876" width="6.5" style="234" customWidth="1"/>
    <col min="15877" max="15877" width="5.375" style="234" customWidth="1"/>
    <col min="15878" max="15878" width="10.25" style="234" customWidth="1"/>
    <col min="15879" max="15879" width="4.5" style="234" customWidth="1"/>
    <col min="15880" max="15880" width="6.5" style="234" customWidth="1"/>
    <col min="15881" max="15881" width="7.375" style="234" customWidth="1"/>
    <col min="15882" max="15882" width="10.125" style="234" customWidth="1"/>
    <col min="15883" max="15883" width="10.375" style="234" customWidth="1"/>
    <col min="15884" max="15884" width="8.875" style="234" customWidth="1"/>
    <col min="15885" max="15885" width="10.5" style="234" customWidth="1"/>
    <col min="15886" max="15886" width="12.375" style="234" customWidth="1"/>
    <col min="15887" max="15887" width="18.625" style="234" customWidth="1"/>
    <col min="15888" max="16128" width="8.5" style="234"/>
    <col min="16129" max="16129" width="3.25" style="234" customWidth="1"/>
    <col min="16130" max="16130" width="18.875" style="234" customWidth="1"/>
    <col min="16131" max="16131" width="4.375" style="234" customWidth="1"/>
    <col min="16132" max="16132" width="6.5" style="234" customWidth="1"/>
    <col min="16133" max="16133" width="5.375" style="234" customWidth="1"/>
    <col min="16134" max="16134" width="10.25" style="234" customWidth="1"/>
    <col min="16135" max="16135" width="4.5" style="234" customWidth="1"/>
    <col min="16136" max="16136" width="6.5" style="234" customWidth="1"/>
    <col min="16137" max="16137" width="7.375" style="234" customWidth="1"/>
    <col min="16138" max="16138" width="10.125" style="234" customWidth="1"/>
    <col min="16139" max="16139" width="10.375" style="234" customWidth="1"/>
    <col min="16140" max="16140" width="8.875" style="234" customWidth="1"/>
    <col min="16141" max="16141" width="10.5" style="234" customWidth="1"/>
    <col min="16142" max="16142" width="12.375" style="234" customWidth="1"/>
    <col min="16143" max="16143" width="18.625" style="234" customWidth="1"/>
    <col min="16144" max="16384" width="8.5" style="234"/>
  </cols>
  <sheetData>
    <row r="1" spans="1:13" s="229" customFormat="1" ht="18.75" customHeight="1">
      <c r="A1" s="511" t="s">
        <v>481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227" t="s">
        <v>0</v>
      </c>
      <c r="M1" s="228">
        <v>138</v>
      </c>
    </row>
    <row r="2" spans="1:13" ht="16.5" customHeight="1">
      <c r="A2" s="230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2"/>
      <c r="M2" s="233"/>
    </row>
    <row r="3" spans="1:13" s="235" customFormat="1" ht="43.5" customHeight="1">
      <c r="A3" s="512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</row>
    <row r="4" spans="1:13" ht="18.75" hidden="1">
      <c r="B4" s="237" t="s">
        <v>482</v>
      </c>
      <c r="C4" s="238"/>
    </row>
    <row r="5" spans="1:13" ht="5.25" hidden="1" customHeight="1">
      <c r="B5" s="239"/>
      <c r="C5" s="240"/>
      <c r="D5" s="240"/>
      <c r="E5" s="240"/>
      <c r="F5" s="240"/>
      <c r="G5" s="240"/>
      <c r="H5" s="240"/>
    </row>
    <row r="6" spans="1:13" ht="29.25" hidden="1" customHeight="1">
      <c r="A6" s="514"/>
      <c r="B6" s="514"/>
      <c r="C6" s="515" t="s">
        <v>483</v>
      </c>
      <c r="D6" s="515"/>
      <c r="E6" s="516" t="s">
        <v>484</v>
      </c>
      <c r="F6" s="516"/>
      <c r="G6" s="516" t="s">
        <v>485</v>
      </c>
      <c r="H6" s="516"/>
      <c r="I6" s="515" t="s">
        <v>486</v>
      </c>
      <c r="J6" s="515"/>
      <c r="K6" s="515" t="s">
        <v>487</v>
      </c>
      <c r="L6" s="515"/>
      <c r="M6" s="515"/>
    </row>
    <row r="7" spans="1:13" ht="30.75" hidden="1" customHeight="1">
      <c r="A7" s="514"/>
      <c r="B7" s="514"/>
      <c r="C7" s="241" t="s">
        <v>488</v>
      </c>
      <c r="D7" s="241" t="s">
        <v>489</v>
      </c>
      <c r="E7" s="241" t="s">
        <v>488</v>
      </c>
      <c r="F7" s="241" t="s">
        <v>489</v>
      </c>
      <c r="G7" s="241" t="s">
        <v>488</v>
      </c>
      <c r="H7" s="241" t="s">
        <v>489</v>
      </c>
      <c r="I7" s="241" t="s">
        <v>488</v>
      </c>
      <c r="J7" s="241" t="s">
        <v>489</v>
      </c>
      <c r="K7" s="241" t="s">
        <v>488</v>
      </c>
      <c r="L7" s="241" t="s">
        <v>488</v>
      </c>
      <c r="M7" s="241" t="s">
        <v>490</v>
      </c>
    </row>
    <row r="8" spans="1:13" ht="20.45" hidden="1" customHeight="1">
      <c r="A8" s="242">
        <v>1</v>
      </c>
      <c r="B8" s="243" t="s">
        <v>491</v>
      </c>
      <c r="C8" s="244"/>
      <c r="D8" s="244"/>
      <c r="E8" s="244"/>
      <c r="F8" s="244"/>
      <c r="G8" s="244"/>
      <c r="H8" s="244"/>
      <c r="I8" s="244"/>
      <c r="J8" s="244"/>
      <c r="K8" s="245" t="s">
        <v>492</v>
      </c>
      <c r="L8" s="244"/>
      <c r="M8" s="244"/>
    </row>
    <row r="9" spans="1:13" ht="20.45" hidden="1" customHeight="1">
      <c r="A9" s="242">
        <v>2</v>
      </c>
      <c r="B9" s="243" t="s">
        <v>493</v>
      </c>
      <c r="C9" s="244"/>
      <c r="D9" s="244"/>
      <c r="E9" s="244"/>
      <c r="F9" s="244"/>
      <c r="G9" s="244"/>
      <c r="H9" s="244"/>
      <c r="I9" s="244"/>
      <c r="J9" s="244"/>
      <c r="K9" s="245" t="s">
        <v>494</v>
      </c>
      <c r="L9" s="244"/>
      <c r="M9" s="244"/>
    </row>
    <row r="10" spans="1:13" ht="20.45" hidden="1" customHeight="1">
      <c r="A10" s="242">
        <v>3</v>
      </c>
      <c r="B10" s="243" t="s">
        <v>326</v>
      </c>
      <c r="C10" s="244"/>
      <c r="D10" s="244"/>
      <c r="E10" s="244"/>
      <c r="F10" s="244"/>
      <c r="G10" s="244"/>
      <c r="H10" s="244"/>
      <c r="I10" s="244"/>
      <c r="J10" s="244"/>
      <c r="K10" s="245" t="s">
        <v>495</v>
      </c>
      <c r="L10" s="244"/>
      <c r="M10" s="244"/>
    </row>
    <row r="11" spans="1:13" ht="20.45" hidden="1" customHeight="1">
      <c r="A11" s="242">
        <v>4</v>
      </c>
      <c r="B11" s="243" t="s">
        <v>496</v>
      </c>
      <c r="C11" s="244"/>
      <c r="D11" s="244"/>
      <c r="E11" s="244"/>
      <c r="F11" s="244"/>
      <c r="G11" s="244"/>
      <c r="H11" s="244"/>
      <c r="I11" s="244"/>
      <c r="J11" s="244"/>
      <c r="K11" s="245" t="s">
        <v>497</v>
      </c>
      <c r="L11" s="244"/>
      <c r="M11" s="244"/>
    </row>
    <row r="12" spans="1:13" ht="20.45" hidden="1" customHeight="1">
      <c r="A12" s="242">
        <v>5</v>
      </c>
      <c r="B12" s="243" t="s">
        <v>498</v>
      </c>
      <c r="C12" s="244"/>
      <c r="D12" s="244"/>
      <c r="E12" s="244"/>
      <c r="F12" s="244"/>
      <c r="G12" s="244"/>
      <c r="H12" s="244"/>
      <c r="I12" s="244"/>
      <c r="J12" s="244"/>
      <c r="K12" s="245" t="s">
        <v>499</v>
      </c>
      <c r="L12" s="244"/>
      <c r="M12" s="244"/>
    </row>
    <row r="13" spans="1:13" ht="20.45" hidden="1" customHeight="1">
      <c r="A13" s="242">
        <v>6</v>
      </c>
      <c r="B13" s="243" t="s">
        <v>500</v>
      </c>
      <c r="C13" s="244"/>
      <c r="D13" s="244"/>
      <c r="E13" s="244"/>
      <c r="F13" s="244"/>
      <c r="G13" s="244"/>
      <c r="H13" s="244"/>
      <c r="I13" s="244"/>
      <c r="J13" s="244"/>
      <c r="K13" s="245" t="s">
        <v>501</v>
      </c>
      <c r="L13" s="244"/>
      <c r="M13" s="244"/>
    </row>
    <row r="14" spans="1:13" ht="20.45" hidden="1" customHeight="1">
      <c r="A14" s="242">
        <v>7</v>
      </c>
      <c r="B14" s="243" t="s">
        <v>502</v>
      </c>
      <c r="C14" s="244"/>
      <c r="D14" s="244"/>
      <c r="E14" s="244"/>
      <c r="F14" s="244"/>
      <c r="G14" s="244"/>
      <c r="H14" s="244"/>
      <c r="I14" s="244"/>
      <c r="J14" s="244"/>
      <c r="K14" s="245" t="s">
        <v>503</v>
      </c>
      <c r="L14" s="244"/>
      <c r="M14" s="244"/>
    </row>
    <row r="15" spans="1:13" ht="20.45" hidden="1" customHeight="1">
      <c r="A15" s="242">
        <v>8</v>
      </c>
      <c r="B15" s="243" t="s">
        <v>504</v>
      </c>
      <c r="C15" s="244"/>
      <c r="D15" s="244"/>
      <c r="E15" s="244"/>
      <c r="F15" s="244"/>
      <c r="G15" s="244"/>
      <c r="H15" s="244"/>
      <c r="I15" s="244"/>
      <c r="J15" s="244"/>
      <c r="K15" s="246" t="s">
        <v>505</v>
      </c>
      <c r="L15" s="246">
        <f>SUM(L8:L14)</f>
        <v>0</v>
      </c>
      <c r="M15" s="246">
        <f>SUM(M8:M14)</f>
        <v>0</v>
      </c>
    </row>
    <row r="16" spans="1:13" ht="20.45" hidden="1" customHeight="1">
      <c r="A16" s="242">
        <v>9</v>
      </c>
      <c r="B16" s="243" t="s">
        <v>506</v>
      </c>
      <c r="C16" s="244"/>
      <c r="D16" s="244"/>
      <c r="E16" s="244"/>
      <c r="F16" s="244"/>
      <c r="G16" s="244"/>
      <c r="H16" s="244"/>
      <c r="I16" s="244"/>
      <c r="J16" s="244"/>
      <c r="K16" s="497"/>
      <c r="L16" s="498"/>
      <c r="M16" s="499"/>
    </row>
    <row r="17" spans="1:13" ht="20.45" hidden="1" customHeight="1">
      <c r="A17" s="242">
        <v>10</v>
      </c>
      <c r="B17" s="243" t="s">
        <v>507</v>
      </c>
      <c r="C17" s="244"/>
      <c r="D17" s="244"/>
      <c r="E17" s="244"/>
      <c r="F17" s="244"/>
      <c r="G17" s="244"/>
      <c r="H17" s="244"/>
      <c r="I17" s="244"/>
      <c r="J17" s="244"/>
      <c r="K17" s="500"/>
      <c r="L17" s="501"/>
      <c r="M17" s="502"/>
    </row>
    <row r="18" spans="1:13" ht="20.45" hidden="1" customHeight="1">
      <c r="A18" s="242">
        <v>11</v>
      </c>
      <c r="B18" s="243" t="s">
        <v>508</v>
      </c>
      <c r="C18" s="244"/>
      <c r="D18" s="244"/>
      <c r="E18" s="244"/>
      <c r="F18" s="244"/>
      <c r="G18" s="244"/>
      <c r="H18" s="244"/>
      <c r="I18" s="244"/>
      <c r="J18" s="244"/>
      <c r="K18" s="500"/>
      <c r="L18" s="501"/>
      <c r="M18" s="502"/>
    </row>
    <row r="19" spans="1:13" ht="20.45" hidden="1" customHeight="1">
      <c r="A19" s="242">
        <v>12</v>
      </c>
      <c r="B19" s="243" t="s">
        <v>509</v>
      </c>
      <c r="C19" s="244"/>
      <c r="D19" s="244"/>
      <c r="E19" s="244"/>
      <c r="F19" s="244"/>
      <c r="G19" s="244"/>
      <c r="H19" s="244"/>
      <c r="I19" s="244"/>
      <c r="J19" s="244"/>
      <c r="K19" s="500"/>
      <c r="L19" s="501"/>
      <c r="M19" s="502"/>
    </row>
    <row r="20" spans="1:13" ht="20.45" hidden="1" customHeight="1">
      <c r="A20" s="242">
        <v>13</v>
      </c>
      <c r="B20" s="243" t="s">
        <v>510</v>
      </c>
      <c r="C20" s="244"/>
      <c r="D20" s="244"/>
      <c r="E20" s="244"/>
      <c r="F20" s="244"/>
      <c r="G20" s="244"/>
      <c r="H20" s="244"/>
      <c r="I20" s="244"/>
      <c r="J20" s="244"/>
      <c r="K20" s="500"/>
      <c r="L20" s="501"/>
      <c r="M20" s="502"/>
    </row>
    <row r="21" spans="1:13" ht="20.45" hidden="1" customHeight="1">
      <c r="A21" s="242">
        <v>14</v>
      </c>
      <c r="B21" s="243" t="s">
        <v>511</v>
      </c>
      <c r="C21" s="244"/>
      <c r="D21" s="244"/>
      <c r="E21" s="244"/>
      <c r="F21" s="244"/>
      <c r="G21" s="244"/>
      <c r="H21" s="244"/>
      <c r="I21" s="244"/>
      <c r="J21" s="244"/>
      <c r="K21" s="500"/>
      <c r="L21" s="501"/>
      <c r="M21" s="502"/>
    </row>
    <row r="22" spans="1:13" ht="20.45" hidden="1" customHeight="1">
      <c r="A22" s="242">
        <v>15</v>
      </c>
      <c r="B22" s="243" t="s">
        <v>512</v>
      </c>
      <c r="C22" s="244"/>
      <c r="D22" s="244"/>
      <c r="E22" s="244"/>
      <c r="F22" s="244"/>
      <c r="G22" s="244"/>
      <c r="H22" s="244"/>
      <c r="I22" s="244"/>
      <c r="J22" s="244"/>
      <c r="K22" s="500"/>
      <c r="L22" s="501"/>
      <c r="M22" s="502"/>
    </row>
    <row r="23" spans="1:13" ht="20.45" hidden="1" customHeight="1">
      <c r="A23" s="242">
        <v>16</v>
      </c>
      <c r="B23" s="243" t="s">
        <v>513</v>
      </c>
      <c r="C23" s="244"/>
      <c r="D23" s="244"/>
      <c r="E23" s="244"/>
      <c r="F23" s="244"/>
      <c r="G23" s="244"/>
      <c r="H23" s="244"/>
      <c r="I23" s="244"/>
      <c r="J23" s="244"/>
      <c r="K23" s="500"/>
      <c r="L23" s="501"/>
      <c r="M23" s="502"/>
    </row>
    <row r="24" spans="1:13" ht="20.45" hidden="1" customHeight="1">
      <c r="A24" s="242">
        <v>17</v>
      </c>
      <c r="B24" s="243" t="s">
        <v>514</v>
      </c>
      <c r="C24" s="244"/>
      <c r="D24" s="244"/>
      <c r="E24" s="244"/>
      <c r="F24" s="244"/>
      <c r="G24" s="244"/>
      <c r="H24" s="244"/>
      <c r="I24" s="244"/>
      <c r="J24" s="244"/>
      <c r="K24" s="500"/>
      <c r="L24" s="501"/>
      <c r="M24" s="502"/>
    </row>
    <row r="25" spans="1:13" ht="20.45" hidden="1" customHeight="1">
      <c r="A25" s="242">
        <v>18</v>
      </c>
      <c r="B25" s="243" t="s">
        <v>515</v>
      </c>
      <c r="C25" s="244"/>
      <c r="D25" s="244"/>
      <c r="E25" s="244"/>
      <c r="F25" s="244"/>
      <c r="G25" s="244"/>
      <c r="H25" s="244"/>
      <c r="I25" s="244"/>
      <c r="J25" s="244"/>
      <c r="K25" s="500"/>
      <c r="L25" s="501"/>
      <c r="M25" s="502"/>
    </row>
    <row r="26" spans="1:13" ht="20.45" hidden="1" customHeight="1">
      <c r="A26" s="242">
        <v>19</v>
      </c>
      <c r="B26" s="243" t="s">
        <v>516</v>
      </c>
      <c r="C26" s="244"/>
      <c r="D26" s="244"/>
      <c r="E26" s="244"/>
      <c r="F26" s="244"/>
      <c r="G26" s="244"/>
      <c r="H26" s="244"/>
      <c r="I26" s="244"/>
      <c r="J26" s="244"/>
      <c r="K26" s="500"/>
      <c r="L26" s="501"/>
      <c r="M26" s="502"/>
    </row>
    <row r="27" spans="1:13" ht="20.45" hidden="1" customHeight="1">
      <c r="A27" s="242">
        <v>20</v>
      </c>
      <c r="B27" s="243" t="s">
        <v>510</v>
      </c>
      <c r="C27" s="244"/>
      <c r="D27" s="244"/>
      <c r="E27" s="244"/>
      <c r="F27" s="244"/>
      <c r="G27" s="244"/>
      <c r="H27" s="244"/>
      <c r="I27" s="244"/>
      <c r="J27" s="244"/>
      <c r="K27" s="500"/>
      <c r="L27" s="501"/>
      <c r="M27" s="502"/>
    </row>
    <row r="28" spans="1:13" ht="20.45" hidden="1" customHeight="1">
      <c r="A28" s="242">
        <v>21</v>
      </c>
      <c r="B28" s="243" t="s">
        <v>517</v>
      </c>
      <c r="C28" s="244"/>
      <c r="D28" s="244"/>
      <c r="E28" s="244"/>
      <c r="F28" s="244"/>
      <c r="G28" s="244"/>
      <c r="H28" s="244"/>
      <c r="I28" s="244"/>
      <c r="J28" s="244"/>
      <c r="K28" s="500"/>
      <c r="L28" s="501"/>
      <c r="M28" s="502"/>
    </row>
    <row r="29" spans="1:13" ht="20.45" hidden="1" customHeight="1">
      <c r="A29" s="242">
        <v>22</v>
      </c>
      <c r="B29" s="243" t="s">
        <v>518</v>
      </c>
      <c r="C29" s="244"/>
      <c r="D29" s="244"/>
      <c r="E29" s="244"/>
      <c r="F29" s="244"/>
      <c r="G29" s="244"/>
      <c r="H29" s="244"/>
      <c r="I29" s="244"/>
      <c r="J29" s="244"/>
      <c r="K29" s="500"/>
      <c r="L29" s="501"/>
      <c r="M29" s="502"/>
    </row>
    <row r="30" spans="1:13" ht="20.45" hidden="1" customHeight="1">
      <c r="A30" s="242">
        <v>23</v>
      </c>
      <c r="B30" s="243" t="s">
        <v>519</v>
      </c>
      <c r="C30" s="244"/>
      <c r="D30" s="244"/>
      <c r="E30" s="244"/>
      <c r="F30" s="244"/>
      <c r="G30" s="244"/>
      <c r="H30" s="244"/>
      <c r="I30" s="244"/>
      <c r="J30" s="244"/>
      <c r="K30" s="500"/>
      <c r="L30" s="501"/>
      <c r="M30" s="502"/>
    </row>
    <row r="31" spans="1:13" ht="20.45" hidden="1" customHeight="1">
      <c r="A31" s="242">
        <v>24</v>
      </c>
      <c r="B31" s="243" t="s">
        <v>520</v>
      </c>
      <c r="C31" s="244"/>
      <c r="D31" s="244"/>
      <c r="E31" s="244"/>
      <c r="F31" s="244"/>
      <c r="G31" s="244"/>
      <c r="H31" s="244"/>
      <c r="I31" s="244"/>
      <c r="J31" s="244"/>
      <c r="K31" s="500"/>
      <c r="L31" s="501"/>
      <c r="M31" s="502"/>
    </row>
    <row r="32" spans="1:13" ht="20.45" hidden="1" customHeight="1">
      <c r="A32" s="242">
        <v>25</v>
      </c>
      <c r="B32" s="243" t="s">
        <v>521</v>
      </c>
      <c r="C32" s="244"/>
      <c r="D32" s="244"/>
      <c r="E32" s="244"/>
      <c r="F32" s="244"/>
      <c r="G32" s="244"/>
      <c r="H32" s="244"/>
      <c r="I32" s="244"/>
      <c r="J32" s="244"/>
      <c r="K32" s="500"/>
      <c r="L32" s="501"/>
      <c r="M32" s="502"/>
    </row>
    <row r="33" spans="1:13" ht="33.75" hidden="1" customHeight="1">
      <c r="A33" s="247">
        <v>26</v>
      </c>
      <c r="B33" s="248" t="s">
        <v>522</v>
      </c>
      <c r="C33" s="244"/>
      <c r="D33" s="244"/>
      <c r="E33" s="244"/>
      <c r="F33" s="244"/>
      <c r="G33" s="244"/>
      <c r="H33" s="244"/>
      <c r="I33" s="244"/>
      <c r="J33" s="244"/>
      <c r="K33" s="500"/>
      <c r="L33" s="501"/>
      <c r="M33" s="502"/>
    </row>
    <row r="34" spans="1:13" ht="20.45" hidden="1" customHeight="1">
      <c r="A34" s="242">
        <v>27</v>
      </c>
      <c r="B34" s="243" t="s">
        <v>523</v>
      </c>
      <c r="C34" s="244"/>
      <c r="D34" s="244"/>
      <c r="E34" s="244"/>
      <c r="F34" s="244"/>
      <c r="G34" s="244"/>
      <c r="H34" s="244"/>
      <c r="I34" s="244"/>
      <c r="J34" s="244"/>
      <c r="K34" s="500"/>
      <c r="L34" s="501"/>
      <c r="M34" s="502"/>
    </row>
    <row r="35" spans="1:13" ht="20.45" hidden="1" customHeight="1">
      <c r="A35" s="242">
        <v>28</v>
      </c>
      <c r="B35" s="243" t="s">
        <v>524</v>
      </c>
      <c r="C35" s="244"/>
      <c r="D35" s="244"/>
      <c r="E35" s="244"/>
      <c r="F35" s="244"/>
      <c r="G35" s="244"/>
      <c r="H35" s="244"/>
      <c r="I35" s="244"/>
      <c r="J35" s="244"/>
      <c r="K35" s="500"/>
      <c r="L35" s="501"/>
      <c r="M35" s="502"/>
    </row>
    <row r="36" spans="1:13" ht="20.45" hidden="1" customHeight="1">
      <c r="A36" s="242">
        <v>29</v>
      </c>
      <c r="B36" s="243" t="s">
        <v>525</v>
      </c>
      <c r="C36" s="244"/>
      <c r="D36" s="244"/>
      <c r="E36" s="244"/>
      <c r="F36" s="244"/>
      <c r="G36" s="244"/>
      <c r="H36" s="244"/>
      <c r="I36" s="244"/>
      <c r="J36" s="244"/>
      <c r="K36" s="500"/>
      <c r="L36" s="501"/>
      <c r="M36" s="502"/>
    </row>
    <row r="37" spans="1:13" ht="20.45" hidden="1" customHeight="1">
      <c r="A37" s="242">
        <v>30</v>
      </c>
      <c r="B37" s="243" t="s">
        <v>526</v>
      </c>
      <c r="C37" s="244"/>
      <c r="D37" s="244"/>
      <c r="E37" s="244"/>
      <c r="F37" s="244"/>
      <c r="G37" s="244"/>
      <c r="H37" s="244"/>
      <c r="I37" s="244"/>
      <c r="J37" s="244"/>
      <c r="K37" s="500"/>
      <c r="L37" s="501"/>
      <c r="M37" s="502"/>
    </row>
    <row r="38" spans="1:13" ht="20.45" hidden="1" customHeight="1">
      <c r="A38" s="506" t="s">
        <v>505</v>
      </c>
      <c r="B38" s="507"/>
      <c r="C38" s="249">
        <f>SUM(C8:C37)</f>
        <v>0</v>
      </c>
      <c r="D38" s="249">
        <f>SUM(D8:D37)</f>
        <v>0</v>
      </c>
      <c r="E38" s="249">
        <f t="shared" ref="E38:J38" si="0">SUM(E8:E37)</f>
        <v>0</v>
      </c>
      <c r="F38" s="249">
        <f t="shared" si="0"/>
        <v>0</v>
      </c>
      <c r="G38" s="249">
        <f t="shared" si="0"/>
        <v>0</v>
      </c>
      <c r="H38" s="249">
        <f t="shared" si="0"/>
        <v>0</v>
      </c>
      <c r="I38" s="249">
        <f t="shared" si="0"/>
        <v>0</v>
      </c>
      <c r="J38" s="249">
        <f t="shared" si="0"/>
        <v>0</v>
      </c>
      <c r="K38" s="503"/>
      <c r="L38" s="504"/>
      <c r="M38" s="505"/>
    </row>
    <row r="39" spans="1:13" ht="7.15" hidden="1" customHeight="1">
      <c r="A39" s="250"/>
    </row>
    <row r="40" spans="1:13" hidden="1">
      <c r="A40" s="250"/>
      <c r="B40" s="251" t="s">
        <v>527</v>
      </c>
    </row>
    <row r="41" spans="1:13" ht="5.25" hidden="1" customHeight="1">
      <c r="A41" s="250"/>
      <c r="B41" s="251"/>
    </row>
    <row r="42" spans="1:13" s="229" customFormat="1" ht="33.75" hidden="1">
      <c r="A42" s="508" t="s">
        <v>282</v>
      </c>
      <c r="B42" s="509"/>
      <c r="C42" s="510" t="s">
        <v>528</v>
      </c>
      <c r="D42" s="510"/>
      <c r="E42" s="510"/>
      <c r="F42" s="252" t="s">
        <v>529</v>
      </c>
      <c r="G42" s="510" t="s">
        <v>530</v>
      </c>
      <c r="H42" s="510"/>
      <c r="I42" s="253" t="s">
        <v>531</v>
      </c>
      <c r="J42" s="254" t="s">
        <v>532</v>
      </c>
      <c r="K42" s="510" t="s">
        <v>533</v>
      </c>
      <c r="L42" s="510"/>
      <c r="M42" s="510"/>
    </row>
    <row r="43" spans="1:13" ht="33" hidden="1" customHeight="1">
      <c r="A43" s="255">
        <v>1</v>
      </c>
      <c r="B43" s="256" t="s">
        <v>414</v>
      </c>
      <c r="C43" s="494"/>
      <c r="D43" s="494"/>
      <c r="E43" s="494"/>
      <c r="F43" s="257"/>
      <c r="G43" s="495"/>
      <c r="H43" s="495"/>
      <c r="I43" s="258"/>
      <c r="J43" s="258"/>
      <c r="K43" s="496"/>
      <c r="L43" s="496"/>
      <c r="M43" s="496"/>
    </row>
    <row r="44" spans="1:13" ht="33" hidden="1" customHeight="1">
      <c r="A44" s="255">
        <v>2</v>
      </c>
      <c r="B44" s="256" t="s">
        <v>534</v>
      </c>
      <c r="C44" s="494"/>
      <c r="D44" s="494"/>
      <c r="E44" s="494"/>
      <c r="F44" s="257"/>
      <c r="G44" s="495"/>
      <c r="H44" s="495"/>
      <c r="I44" s="258"/>
      <c r="J44" s="258"/>
      <c r="K44" s="496"/>
      <c r="L44" s="496"/>
      <c r="M44" s="496"/>
    </row>
    <row r="45" spans="1:13" ht="33" hidden="1" customHeight="1">
      <c r="A45" s="255">
        <v>3</v>
      </c>
      <c r="B45" s="256" t="s">
        <v>534</v>
      </c>
      <c r="C45" s="494"/>
      <c r="D45" s="494"/>
      <c r="E45" s="494"/>
      <c r="F45" s="257"/>
      <c r="G45" s="495"/>
      <c r="H45" s="495"/>
      <c r="I45" s="257"/>
      <c r="J45" s="258"/>
      <c r="K45" s="496"/>
      <c r="L45" s="496"/>
      <c r="M45" s="496"/>
    </row>
    <row r="46" spans="1:13" ht="33" hidden="1" customHeight="1">
      <c r="A46" s="255">
        <v>4</v>
      </c>
      <c r="B46" s="256" t="s">
        <v>534</v>
      </c>
      <c r="C46" s="494"/>
      <c r="D46" s="494"/>
      <c r="E46" s="494"/>
      <c r="F46" s="257"/>
      <c r="G46" s="495"/>
      <c r="H46" s="495"/>
      <c r="I46" s="257"/>
      <c r="J46" s="258"/>
      <c r="K46" s="496"/>
      <c r="L46" s="496"/>
      <c r="M46" s="496"/>
    </row>
    <row r="47" spans="1:13" ht="33" hidden="1" customHeight="1">
      <c r="A47" s="255">
        <v>5</v>
      </c>
      <c r="B47" s="256" t="s">
        <v>285</v>
      </c>
      <c r="C47" s="494"/>
      <c r="D47" s="494"/>
      <c r="E47" s="494"/>
      <c r="F47" s="257"/>
      <c r="G47" s="495"/>
      <c r="H47" s="495"/>
      <c r="I47" s="257"/>
      <c r="J47" s="258"/>
      <c r="K47" s="496"/>
      <c r="L47" s="496"/>
      <c r="M47" s="496"/>
    </row>
    <row r="48" spans="1:13" ht="33" hidden="1" customHeight="1">
      <c r="A48" s="255">
        <v>6</v>
      </c>
      <c r="B48" s="256" t="s">
        <v>535</v>
      </c>
      <c r="C48" s="485"/>
      <c r="D48" s="486"/>
      <c r="E48" s="487"/>
      <c r="F48" s="257"/>
      <c r="G48" s="488"/>
      <c r="H48" s="489"/>
      <c r="I48" s="257"/>
      <c r="J48" s="258"/>
      <c r="K48" s="490"/>
      <c r="L48" s="491"/>
      <c r="M48" s="492"/>
    </row>
    <row r="49" spans="1:13" ht="30" hidden="1">
      <c r="A49" s="255">
        <v>7</v>
      </c>
      <c r="B49" s="259" t="s">
        <v>536</v>
      </c>
      <c r="C49" s="485"/>
      <c r="D49" s="486"/>
      <c r="E49" s="487"/>
      <c r="F49" s="257"/>
      <c r="G49" s="488"/>
      <c r="H49" s="489"/>
      <c r="I49" s="257"/>
      <c r="J49" s="258"/>
      <c r="K49" s="490"/>
      <c r="L49" s="491"/>
      <c r="M49" s="492"/>
    </row>
    <row r="50" spans="1:13" ht="16.5" hidden="1" customHeight="1">
      <c r="A50" s="260"/>
      <c r="B50" s="261"/>
      <c r="C50" s="262"/>
      <c r="D50" s="262"/>
      <c r="E50" s="263"/>
      <c r="F50" s="263"/>
      <c r="G50" s="264"/>
      <c r="H50" s="264"/>
      <c r="I50" s="264"/>
      <c r="J50" s="264"/>
      <c r="K50" s="264"/>
    </row>
    <row r="51" spans="1:13">
      <c r="A51" s="260"/>
      <c r="B51" s="265" t="s">
        <v>708</v>
      </c>
      <c r="C51" s="266"/>
      <c r="D51" s="266"/>
      <c r="E51" s="266"/>
      <c r="F51" s="266"/>
      <c r="G51" s="266"/>
      <c r="H51" s="266"/>
      <c r="I51" s="266"/>
      <c r="J51" s="266"/>
      <c r="K51" s="266"/>
    </row>
    <row r="52" spans="1:13" ht="7.5" customHeight="1">
      <c r="A52" s="260"/>
      <c r="B52" s="266"/>
      <c r="C52" s="266"/>
      <c r="D52" s="266"/>
      <c r="E52" s="266"/>
      <c r="F52" s="266"/>
      <c r="G52" s="266"/>
      <c r="H52" s="266"/>
      <c r="I52" s="266"/>
      <c r="J52" s="266"/>
      <c r="K52" s="266"/>
    </row>
    <row r="53" spans="1:13" s="267" customFormat="1" ht="47.25">
      <c r="A53" s="477" t="s">
        <v>304</v>
      </c>
      <c r="B53" s="477"/>
      <c r="C53" s="241" t="s">
        <v>318</v>
      </c>
      <c r="D53" s="241" t="s">
        <v>305</v>
      </c>
      <c r="E53" s="241" t="s">
        <v>311</v>
      </c>
      <c r="F53" s="241" t="s">
        <v>537</v>
      </c>
      <c r="G53" s="241" t="s">
        <v>306</v>
      </c>
      <c r="H53" s="241" t="s">
        <v>307</v>
      </c>
      <c r="I53" s="241" t="s">
        <v>538</v>
      </c>
      <c r="J53" s="241" t="s">
        <v>539</v>
      </c>
      <c r="K53" s="477" t="s">
        <v>540</v>
      </c>
      <c r="L53" s="477"/>
      <c r="M53" s="477"/>
    </row>
    <row r="54" spans="1:13" s="267" customFormat="1" ht="15" customHeight="1">
      <c r="A54" s="493">
        <v>1</v>
      </c>
      <c r="B54" s="493"/>
      <c r="C54" s="268">
        <v>2</v>
      </c>
      <c r="D54" s="268" t="s">
        <v>541</v>
      </c>
      <c r="E54" s="268">
        <v>4</v>
      </c>
      <c r="F54" s="268">
        <v>5</v>
      </c>
      <c r="G54" s="268" t="s">
        <v>542</v>
      </c>
      <c r="H54" s="268" t="s">
        <v>543</v>
      </c>
      <c r="I54" s="268">
        <v>8</v>
      </c>
      <c r="J54" s="268">
        <v>9</v>
      </c>
      <c r="K54" s="493">
        <v>10</v>
      </c>
      <c r="L54" s="493"/>
      <c r="M54" s="493"/>
    </row>
    <row r="55" spans="1:13" s="267" customFormat="1" ht="15" customHeight="1">
      <c r="A55" s="484" t="s">
        <v>544</v>
      </c>
      <c r="B55" s="484"/>
      <c r="C55" s="484"/>
      <c r="D55" s="484"/>
      <c r="E55" s="484"/>
      <c r="F55" s="484"/>
      <c r="G55" s="484"/>
      <c r="H55" s="484"/>
      <c r="I55" s="484"/>
      <c r="J55" s="484"/>
      <c r="K55" s="484"/>
      <c r="L55" s="484"/>
      <c r="M55" s="484"/>
    </row>
    <row r="56" spans="1:13" ht="15" customHeight="1">
      <c r="A56" s="269">
        <v>1</v>
      </c>
      <c r="B56" s="270" t="s">
        <v>322</v>
      </c>
      <c r="C56" s="271"/>
      <c r="D56" s="271">
        <f>E56+F56</f>
        <v>0</v>
      </c>
      <c r="E56" s="272"/>
      <c r="F56" s="272"/>
      <c r="G56" s="273"/>
      <c r="H56" s="273"/>
      <c r="I56" s="272"/>
      <c r="J56" s="272"/>
      <c r="K56" s="483"/>
      <c r="L56" s="483"/>
      <c r="M56" s="483"/>
    </row>
    <row r="57" spans="1:13" ht="15" customHeight="1">
      <c r="A57" s="269">
        <v>2</v>
      </c>
      <c r="B57" s="270" t="s">
        <v>323</v>
      </c>
      <c r="C57" s="271"/>
      <c r="D57" s="271">
        <f t="shared" ref="D57:D106" si="1">E57+F57</f>
        <v>0</v>
      </c>
      <c r="E57" s="272"/>
      <c r="F57" s="272"/>
      <c r="G57" s="273"/>
      <c r="H57" s="273"/>
      <c r="I57" s="272"/>
      <c r="J57" s="272"/>
      <c r="K57" s="483"/>
      <c r="L57" s="483"/>
      <c r="M57" s="483"/>
    </row>
    <row r="58" spans="1:13" ht="15" customHeight="1">
      <c r="A58" s="269">
        <v>3</v>
      </c>
      <c r="B58" s="270" t="s">
        <v>324</v>
      </c>
      <c r="C58" s="271"/>
      <c r="D58" s="271">
        <f t="shared" si="1"/>
        <v>0</v>
      </c>
      <c r="E58" s="272"/>
      <c r="F58" s="272"/>
      <c r="G58" s="273"/>
      <c r="H58" s="273"/>
      <c r="I58" s="272"/>
      <c r="J58" s="272"/>
      <c r="K58" s="483"/>
      <c r="L58" s="483"/>
      <c r="M58" s="483"/>
    </row>
    <row r="59" spans="1:13" ht="15" customHeight="1">
      <c r="A59" s="269">
        <v>4</v>
      </c>
      <c r="B59" s="270" t="s">
        <v>325</v>
      </c>
      <c r="C59" s="271"/>
      <c r="D59" s="271">
        <f t="shared" si="1"/>
        <v>0</v>
      </c>
      <c r="E59" s="272"/>
      <c r="F59" s="272"/>
      <c r="G59" s="273"/>
      <c r="H59" s="273"/>
      <c r="I59" s="272"/>
      <c r="J59" s="272"/>
      <c r="K59" s="483"/>
      <c r="L59" s="483"/>
      <c r="M59" s="483"/>
    </row>
    <row r="60" spans="1:13" ht="15" customHeight="1">
      <c r="A60" s="269">
        <v>5</v>
      </c>
      <c r="B60" s="270" t="s">
        <v>545</v>
      </c>
      <c r="C60" s="271"/>
      <c r="D60" s="271">
        <f t="shared" si="1"/>
        <v>0</v>
      </c>
      <c r="E60" s="272"/>
      <c r="F60" s="272"/>
      <c r="G60" s="273"/>
      <c r="H60" s="273"/>
      <c r="I60" s="272"/>
      <c r="J60" s="272"/>
      <c r="K60" s="483"/>
      <c r="L60" s="483"/>
      <c r="M60" s="483"/>
    </row>
    <row r="61" spans="1:13" ht="15" customHeight="1">
      <c r="A61" s="269">
        <v>6</v>
      </c>
      <c r="B61" s="270" t="s">
        <v>327</v>
      </c>
      <c r="C61" s="271"/>
      <c r="D61" s="271">
        <f t="shared" si="1"/>
        <v>0</v>
      </c>
      <c r="E61" s="272"/>
      <c r="F61" s="272"/>
      <c r="G61" s="273"/>
      <c r="H61" s="273"/>
      <c r="I61" s="272"/>
      <c r="J61" s="272"/>
      <c r="K61" s="483"/>
      <c r="L61" s="483"/>
      <c r="M61" s="483"/>
    </row>
    <row r="62" spans="1:13" ht="15" customHeight="1">
      <c r="A62" s="269">
        <v>7</v>
      </c>
      <c r="B62" s="270" t="s">
        <v>328</v>
      </c>
      <c r="C62" s="271"/>
      <c r="D62" s="271">
        <f t="shared" si="1"/>
        <v>0</v>
      </c>
      <c r="E62" s="272"/>
      <c r="F62" s="272"/>
      <c r="G62" s="273"/>
      <c r="H62" s="273"/>
      <c r="I62" s="272"/>
      <c r="J62" s="272"/>
      <c r="K62" s="483"/>
      <c r="L62" s="483"/>
      <c r="M62" s="483"/>
    </row>
    <row r="63" spans="1:13" ht="15" customHeight="1">
      <c r="A63" s="269">
        <v>8</v>
      </c>
      <c r="B63" s="270" t="s">
        <v>329</v>
      </c>
      <c r="C63" s="271"/>
      <c r="D63" s="271">
        <f t="shared" si="1"/>
        <v>0</v>
      </c>
      <c r="E63" s="272"/>
      <c r="F63" s="272"/>
      <c r="G63" s="273"/>
      <c r="H63" s="273"/>
      <c r="I63" s="272"/>
      <c r="J63" s="272"/>
      <c r="K63" s="483"/>
      <c r="L63" s="483"/>
      <c r="M63" s="483"/>
    </row>
    <row r="64" spans="1:13" ht="15" customHeight="1">
      <c r="A64" s="269">
        <v>9</v>
      </c>
      <c r="B64" s="270" t="s">
        <v>330</v>
      </c>
      <c r="C64" s="271"/>
      <c r="D64" s="271">
        <f t="shared" si="1"/>
        <v>0</v>
      </c>
      <c r="E64" s="272"/>
      <c r="F64" s="272"/>
      <c r="G64" s="273"/>
      <c r="H64" s="273"/>
      <c r="I64" s="272"/>
      <c r="J64" s="272"/>
      <c r="K64" s="483"/>
      <c r="L64" s="483"/>
      <c r="M64" s="483"/>
    </row>
    <row r="65" spans="1:15" ht="15" customHeight="1">
      <c r="A65" s="269">
        <v>10</v>
      </c>
      <c r="B65" s="270" t="s">
        <v>392</v>
      </c>
      <c r="C65" s="271"/>
      <c r="D65" s="271">
        <f t="shared" si="1"/>
        <v>0</v>
      </c>
      <c r="E65" s="272"/>
      <c r="F65" s="272"/>
      <c r="G65" s="273"/>
      <c r="H65" s="273"/>
      <c r="I65" s="272"/>
      <c r="J65" s="272"/>
      <c r="K65" s="483"/>
      <c r="L65" s="483"/>
      <c r="M65" s="483"/>
    </row>
    <row r="66" spans="1:15" ht="15" customHeight="1">
      <c r="A66" s="269">
        <v>11</v>
      </c>
      <c r="B66" s="270" t="s">
        <v>331</v>
      </c>
      <c r="C66" s="271"/>
      <c r="D66" s="271">
        <f t="shared" si="1"/>
        <v>0</v>
      </c>
      <c r="E66" s="272"/>
      <c r="F66" s="272"/>
      <c r="G66" s="273"/>
      <c r="H66" s="273"/>
      <c r="I66" s="272"/>
      <c r="J66" s="272"/>
      <c r="K66" s="483"/>
      <c r="L66" s="483"/>
      <c r="M66" s="483"/>
    </row>
    <row r="67" spans="1:15" ht="15" customHeight="1">
      <c r="A67" s="269">
        <v>12</v>
      </c>
      <c r="B67" s="270" t="s">
        <v>332</v>
      </c>
      <c r="C67" s="271"/>
      <c r="D67" s="271">
        <f t="shared" si="1"/>
        <v>0</v>
      </c>
      <c r="E67" s="272"/>
      <c r="F67" s="272"/>
      <c r="G67" s="273"/>
      <c r="H67" s="273"/>
      <c r="I67" s="272"/>
      <c r="J67" s="272"/>
      <c r="K67" s="483"/>
      <c r="L67" s="483"/>
      <c r="M67" s="483"/>
    </row>
    <row r="68" spans="1:15" ht="15" customHeight="1">
      <c r="A68" s="269">
        <v>13</v>
      </c>
      <c r="B68" s="270" t="s">
        <v>333</v>
      </c>
      <c r="C68" s="271"/>
      <c r="D68" s="271">
        <f t="shared" si="1"/>
        <v>0</v>
      </c>
      <c r="E68" s="272"/>
      <c r="F68" s="272"/>
      <c r="G68" s="273"/>
      <c r="H68" s="273"/>
      <c r="I68" s="272"/>
      <c r="J68" s="272"/>
      <c r="K68" s="483"/>
      <c r="L68" s="483"/>
      <c r="M68" s="483"/>
    </row>
    <row r="69" spans="1:15" ht="15" customHeight="1">
      <c r="A69" s="269">
        <v>14</v>
      </c>
      <c r="B69" s="270" t="s">
        <v>546</v>
      </c>
      <c r="C69" s="271"/>
      <c r="D69" s="271">
        <f t="shared" si="1"/>
        <v>0</v>
      </c>
      <c r="E69" s="272"/>
      <c r="F69" s="272"/>
      <c r="G69" s="273"/>
      <c r="H69" s="273"/>
      <c r="I69" s="272"/>
      <c r="J69" s="272"/>
      <c r="K69" s="483"/>
      <c r="L69" s="483"/>
      <c r="M69" s="483"/>
    </row>
    <row r="70" spans="1:15" ht="15" customHeight="1">
      <c r="A70" s="269">
        <v>15</v>
      </c>
      <c r="B70" s="270" t="s">
        <v>547</v>
      </c>
      <c r="C70" s="271"/>
      <c r="D70" s="271">
        <f t="shared" si="1"/>
        <v>0</v>
      </c>
      <c r="E70" s="272"/>
      <c r="F70" s="272"/>
      <c r="G70" s="273"/>
      <c r="H70" s="273"/>
      <c r="I70" s="272"/>
      <c r="J70" s="272"/>
      <c r="K70" s="483"/>
      <c r="L70" s="483"/>
      <c r="M70" s="483"/>
    </row>
    <row r="71" spans="1:15" ht="15" customHeight="1">
      <c r="A71" s="269">
        <v>16</v>
      </c>
      <c r="B71" s="270" t="s">
        <v>548</v>
      </c>
      <c r="C71" s="271"/>
      <c r="D71" s="271">
        <f t="shared" si="1"/>
        <v>0</v>
      </c>
      <c r="E71" s="272"/>
      <c r="F71" s="272"/>
      <c r="G71" s="273"/>
      <c r="H71" s="273"/>
      <c r="I71" s="272"/>
      <c r="J71" s="272"/>
      <c r="K71" s="483"/>
      <c r="L71" s="483"/>
      <c r="M71" s="483"/>
    </row>
    <row r="72" spans="1:15" s="266" customFormat="1" ht="24" customHeight="1">
      <c r="B72" s="274" t="s">
        <v>707</v>
      </c>
      <c r="C72" s="275"/>
      <c r="D72" s="275"/>
      <c r="E72" s="275"/>
      <c r="F72" s="275"/>
      <c r="G72" s="275"/>
      <c r="H72" s="275"/>
      <c r="I72" s="275"/>
      <c r="J72" s="275"/>
      <c r="K72" s="275"/>
      <c r="L72" s="275"/>
      <c r="M72" s="275"/>
    </row>
    <row r="73" spans="1:15" s="266" customFormat="1" ht="51.75" customHeight="1">
      <c r="A73" s="477" t="s">
        <v>304</v>
      </c>
      <c r="B73" s="477"/>
      <c r="C73" s="241" t="s">
        <v>318</v>
      </c>
      <c r="D73" s="241" t="s">
        <v>305</v>
      </c>
      <c r="E73" s="241" t="s">
        <v>311</v>
      </c>
      <c r="F73" s="241" t="s">
        <v>537</v>
      </c>
      <c r="G73" s="241" t="s">
        <v>306</v>
      </c>
      <c r="H73" s="241" t="s">
        <v>307</v>
      </c>
      <c r="I73" s="241" t="s">
        <v>538</v>
      </c>
      <c r="J73" s="241" t="s">
        <v>549</v>
      </c>
      <c r="K73" s="241" t="s">
        <v>550</v>
      </c>
      <c r="L73" s="241" t="s">
        <v>551</v>
      </c>
      <c r="M73" s="241" t="s">
        <v>552</v>
      </c>
      <c r="N73" s="241" t="s">
        <v>553</v>
      </c>
      <c r="O73" s="378" t="s">
        <v>554</v>
      </c>
    </row>
    <row r="74" spans="1:15" s="267" customFormat="1" ht="15" customHeight="1">
      <c r="A74" s="479" t="s">
        <v>555</v>
      </c>
      <c r="B74" s="480"/>
      <c r="C74" s="480"/>
      <c r="D74" s="480"/>
      <c r="E74" s="480"/>
      <c r="F74" s="480"/>
      <c r="G74" s="480"/>
      <c r="H74" s="480"/>
      <c r="I74" s="480"/>
      <c r="J74" s="480"/>
      <c r="K74" s="480"/>
      <c r="L74" s="480"/>
      <c r="M74" s="480"/>
      <c r="N74" s="480"/>
      <c r="O74" s="276"/>
    </row>
    <row r="75" spans="1:15" ht="15" customHeight="1">
      <c r="A75" s="269">
        <v>17</v>
      </c>
      <c r="B75" s="270" t="s">
        <v>556</v>
      </c>
      <c r="C75" s="271"/>
      <c r="D75" s="271">
        <f t="shared" si="1"/>
        <v>0</v>
      </c>
      <c r="E75" s="272"/>
      <c r="F75" s="272"/>
      <c r="G75" s="273"/>
      <c r="H75" s="273"/>
      <c r="I75" s="272"/>
      <c r="J75" s="272"/>
      <c r="K75" s="277"/>
      <c r="L75" s="277"/>
      <c r="M75" s="277"/>
      <c r="N75" s="277"/>
      <c r="O75" s="278">
        <f>J75*1+K75*1.3+L75*1.5+M75*2+N75*3</f>
        <v>0</v>
      </c>
    </row>
    <row r="76" spans="1:15" ht="15" customHeight="1">
      <c r="A76" s="269">
        <v>18</v>
      </c>
      <c r="B76" s="270" t="s">
        <v>557</v>
      </c>
      <c r="C76" s="271"/>
      <c r="D76" s="271">
        <f t="shared" si="1"/>
        <v>0</v>
      </c>
      <c r="E76" s="272"/>
      <c r="F76" s="272"/>
      <c r="G76" s="273"/>
      <c r="H76" s="273"/>
      <c r="I76" s="272"/>
      <c r="J76" s="272"/>
      <c r="K76" s="277"/>
      <c r="L76" s="277"/>
      <c r="M76" s="277"/>
      <c r="N76" s="277"/>
      <c r="O76" s="278">
        <f t="shared" ref="O76:O122" si="2">J76*1+K76*1.3+L76*1.5+M76*2+N76*3</f>
        <v>0</v>
      </c>
    </row>
    <row r="77" spans="1:15" ht="15" customHeight="1">
      <c r="A77" s="269">
        <v>19</v>
      </c>
      <c r="B77" s="270" t="s">
        <v>558</v>
      </c>
      <c r="C77" s="271"/>
      <c r="D77" s="271">
        <f t="shared" si="1"/>
        <v>0</v>
      </c>
      <c r="E77" s="272"/>
      <c r="F77" s="272"/>
      <c r="G77" s="273"/>
      <c r="H77" s="273"/>
      <c r="I77" s="272"/>
      <c r="J77" s="272"/>
      <c r="K77" s="277"/>
      <c r="L77" s="277"/>
      <c r="M77" s="277"/>
      <c r="N77" s="277"/>
      <c r="O77" s="278">
        <f t="shared" si="2"/>
        <v>0</v>
      </c>
    </row>
    <row r="78" spans="1:15" ht="15" customHeight="1">
      <c r="A78" s="269">
        <v>20</v>
      </c>
      <c r="B78" s="270" t="s">
        <v>559</v>
      </c>
      <c r="C78" s="271"/>
      <c r="D78" s="271">
        <f t="shared" si="1"/>
        <v>0</v>
      </c>
      <c r="E78" s="272"/>
      <c r="F78" s="272"/>
      <c r="G78" s="273"/>
      <c r="H78" s="273"/>
      <c r="I78" s="272"/>
      <c r="J78" s="272"/>
      <c r="K78" s="277"/>
      <c r="L78" s="277"/>
      <c r="M78" s="277"/>
      <c r="N78" s="277"/>
      <c r="O78" s="278">
        <f t="shared" si="2"/>
        <v>0</v>
      </c>
    </row>
    <row r="79" spans="1:15" ht="15" customHeight="1">
      <c r="A79" s="269">
        <v>21</v>
      </c>
      <c r="B79" s="270" t="s">
        <v>560</v>
      </c>
      <c r="C79" s="271"/>
      <c r="D79" s="271">
        <f t="shared" si="1"/>
        <v>0</v>
      </c>
      <c r="E79" s="272"/>
      <c r="F79" s="272"/>
      <c r="G79" s="273"/>
      <c r="H79" s="273"/>
      <c r="I79" s="272"/>
      <c r="J79" s="272"/>
      <c r="K79" s="277"/>
      <c r="L79" s="277"/>
      <c r="M79" s="277"/>
      <c r="N79" s="277"/>
      <c r="O79" s="278">
        <f t="shared" si="2"/>
        <v>0</v>
      </c>
    </row>
    <row r="80" spans="1:15" s="280" customFormat="1" ht="15" customHeight="1">
      <c r="A80" s="269">
        <v>22</v>
      </c>
      <c r="B80" s="279" t="s">
        <v>561</v>
      </c>
      <c r="C80" s="271"/>
      <c r="D80" s="271">
        <f t="shared" si="1"/>
        <v>0</v>
      </c>
      <c r="E80" s="272"/>
      <c r="F80" s="272"/>
      <c r="G80" s="273"/>
      <c r="H80" s="273"/>
      <c r="I80" s="272"/>
      <c r="J80" s="272"/>
      <c r="K80" s="277"/>
      <c r="L80" s="277"/>
      <c r="M80" s="277"/>
      <c r="N80" s="277"/>
      <c r="O80" s="278">
        <f t="shared" si="2"/>
        <v>0</v>
      </c>
    </row>
    <row r="81" spans="1:15" s="280" customFormat="1" ht="15" customHeight="1">
      <c r="A81" s="269">
        <v>23</v>
      </c>
      <c r="B81" s="279" t="s">
        <v>562</v>
      </c>
      <c r="C81" s="271"/>
      <c r="D81" s="271">
        <f t="shared" si="1"/>
        <v>0</v>
      </c>
      <c r="E81" s="272"/>
      <c r="F81" s="272"/>
      <c r="G81" s="273"/>
      <c r="H81" s="273"/>
      <c r="I81" s="272"/>
      <c r="J81" s="272"/>
      <c r="K81" s="277"/>
      <c r="L81" s="277"/>
      <c r="M81" s="277"/>
      <c r="N81" s="277"/>
      <c r="O81" s="278">
        <f t="shared" si="2"/>
        <v>0</v>
      </c>
    </row>
    <row r="82" spans="1:15" s="280" customFormat="1" ht="15" customHeight="1">
      <c r="A82" s="269">
        <v>24</v>
      </c>
      <c r="B82" s="279" t="s">
        <v>562</v>
      </c>
      <c r="C82" s="271"/>
      <c r="D82" s="271">
        <f t="shared" si="1"/>
        <v>0</v>
      </c>
      <c r="E82" s="272"/>
      <c r="F82" s="272"/>
      <c r="G82" s="273"/>
      <c r="H82" s="273"/>
      <c r="I82" s="272"/>
      <c r="J82" s="272"/>
      <c r="K82" s="277"/>
      <c r="L82" s="277"/>
      <c r="M82" s="277"/>
      <c r="N82" s="277"/>
      <c r="O82" s="278">
        <f t="shared" si="2"/>
        <v>0</v>
      </c>
    </row>
    <row r="83" spans="1:15" s="280" customFormat="1" ht="15" customHeight="1">
      <c r="A83" s="269">
        <v>25</v>
      </c>
      <c r="B83" s="279" t="s">
        <v>562</v>
      </c>
      <c r="C83" s="271"/>
      <c r="D83" s="271">
        <f t="shared" si="1"/>
        <v>0</v>
      </c>
      <c r="E83" s="272"/>
      <c r="F83" s="272"/>
      <c r="G83" s="273"/>
      <c r="H83" s="273"/>
      <c r="I83" s="272"/>
      <c r="J83" s="272"/>
      <c r="K83" s="277"/>
      <c r="L83" s="277"/>
      <c r="M83" s="277"/>
      <c r="N83" s="277"/>
      <c r="O83" s="278">
        <f t="shared" si="2"/>
        <v>0</v>
      </c>
    </row>
    <row r="84" spans="1:15" s="267" customFormat="1" ht="15" customHeight="1">
      <c r="A84" s="479" t="s">
        <v>563</v>
      </c>
      <c r="B84" s="480"/>
      <c r="C84" s="480"/>
      <c r="D84" s="480"/>
      <c r="E84" s="480"/>
      <c r="F84" s="480"/>
      <c r="G84" s="480"/>
      <c r="H84" s="480"/>
      <c r="I84" s="480"/>
      <c r="J84" s="480"/>
      <c r="K84" s="480"/>
      <c r="L84" s="480"/>
      <c r="M84" s="480"/>
      <c r="N84" s="480"/>
      <c r="O84" s="278">
        <f t="shared" si="2"/>
        <v>0</v>
      </c>
    </row>
    <row r="85" spans="1:15" s="280" customFormat="1" ht="17.25" customHeight="1">
      <c r="A85" s="269">
        <v>26</v>
      </c>
      <c r="B85" s="279" t="s">
        <v>564</v>
      </c>
      <c r="C85" s="271"/>
      <c r="D85" s="271">
        <f t="shared" si="1"/>
        <v>0</v>
      </c>
      <c r="E85" s="272"/>
      <c r="F85" s="272"/>
      <c r="G85" s="273"/>
      <c r="H85" s="273"/>
      <c r="I85" s="272"/>
      <c r="J85" s="272"/>
      <c r="K85" s="281"/>
      <c r="L85" s="281"/>
      <c r="M85" s="281"/>
      <c r="N85" s="281"/>
      <c r="O85" s="278">
        <f t="shared" si="2"/>
        <v>0</v>
      </c>
    </row>
    <row r="86" spans="1:15" s="280" customFormat="1" ht="17.25" customHeight="1">
      <c r="A86" s="269">
        <v>27</v>
      </c>
      <c r="B86" s="279" t="s">
        <v>506</v>
      </c>
      <c r="C86" s="271"/>
      <c r="D86" s="271">
        <f t="shared" si="1"/>
        <v>0</v>
      </c>
      <c r="E86" s="272"/>
      <c r="F86" s="272"/>
      <c r="G86" s="273"/>
      <c r="H86" s="273"/>
      <c r="I86" s="272"/>
      <c r="J86" s="272"/>
      <c r="K86" s="281"/>
      <c r="L86" s="281"/>
      <c r="M86" s="281"/>
      <c r="N86" s="281"/>
      <c r="O86" s="278">
        <f t="shared" si="2"/>
        <v>0</v>
      </c>
    </row>
    <row r="87" spans="1:15" s="280" customFormat="1" ht="17.25" customHeight="1">
      <c r="A87" s="269">
        <v>28</v>
      </c>
      <c r="B87" s="279" t="s">
        <v>565</v>
      </c>
      <c r="C87" s="271"/>
      <c r="D87" s="271">
        <f t="shared" si="1"/>
        <v>0</v>
      </c>
      <c r="E87" s="272"/>
      <c r="F87" s="272"/>
      <c r="G87" s="273"/>
      <c r="H87" s="273"/>
      <c r="I87" s="272"/>
      <c r="J87" s="272"/>
      <c r="K87" s="281"/>
      <c r="L87" s="281"/>
      <c r="M87" s="281"/>
      <c r="N87" s="281"/>
      <c r="O87" s="278">
        <f t="shared" si="2"/>
        <v>0</v>
      </c>
    </row>
    <row r="88" spans="1:15" s="280" customFormat="1" ht="17.25" customHeight="1">
      <c r="A88" s="269">
        <v>29</v>
      </c>
      <c r="B88" s="279" t="s">
        <v>507</v>
      </c>
      <c r="C88" s="271"/>
      <c r="D88" s="271">
        <f t="shared" si="1"/>
        <v>0</v>
      </c>
      <c r="E88" s="272"/>
      <c r="F88" s="272"/>
      <c r="G88" s="273"/>
      <c r="H88" s="273"/>
      <c r="I88" s="272"/>
      <c r="J88" s="272"/>
      <c r="K88" s="281"/>
      <c r="L88" s="281"/>
      <c r="M88" s="281"/>
      <c r="N88" s="281"/>
      <c r="O88" s="278">
        <f t="shared" si="2"/>
        <v>0</v>
      </c>
    </row>
    <row r="89" spans="1:15" s="280" customFormat="1" ht="17.25" customHeight="1">
      <c r="A89" s="269">
        <v>30</v>
      </c>
      <c r="B89" s="279" t="s">
        <v>508</v>
      </c>
      <c r="C89" s="271"/>
      <c r="D89" s="271">
        <f t="shared" si="1"/>
        <v>0</v>
      </c>
      <c r="E89" s="272"/>
      <c r="F89" s="272"/>
      <c r="G89" s="273"/>
      <c r="H89" s="273"/>
      <c r="I89" s="272"/>
      <c r="J89" s="272"/>
      <c r="K89" s="281"/>
      <c r="L89" s="281"/>
      <c r="M89" s="281"/>
      <c r="N89" s="281"/>
      <c r="O89" s="278">
        <f t="shared" si="2"/>
        <v>0</v>
      </c>
    </row>
    <row r="90" spans="1:15" s="280" customFormat="1" ht="17.25" customHeight="1">
      <c r="A90" s="269">
        <v>31</v>
      </c>
      <c r="B90" s="279" t="s">
        <v>562</v>
      </c>
      <c r="C90" s="271"/>
      <c r="D90" s="271">
        <f t="shared" si="1"/>
        <v>0</v>
      </c>
      <c r="E90" s="272"/>
      <c r="F90" s="272"/>
      <c r="G90" s="273"/>
      <c r="H90" s="273"/>
      <c r="I90" s="272"/>
      <c r="J90" s="272"/>
      <c r="K90" s="281"/>
      <c r="L90" s="281"/>
      <c r="M90" s="281"/>
      <c r="N90" s="281"/>
      <c r="O90" s="278">
        <f t="shared" si="2"/>
        <v>0</v>
      </c>
    </row>
    <row r="91" spans="1:15" s="280" customFormat="1" ht="17.25" customHeight="1">
      <c r="A91" s="269">
        <v>32</v>
      </c>
      <c r="B91" s="279" t="s">
        <v>562</v>
      </c>
      <c r="C91" s="271"/>
      <c r="D91" s="271">
        <f t="shared" si="1"/>
        <v>0</v>
      </c>
      <c r="E91" s="272"/>
      <c r="F91" s="272"/>
      <c r="G91" s="273"/>
      <c r="H91" s="273"/>
      <c r="I91" s="272"/>
      <c r="J91" s="272"/>
      <c r="K91" s="281"/>
      <c r="L91" s="281"/>
      <c r="M91" s="281"/>
      <c r="N91" s="281"/>
      <c r="O91" s="278">
        <f t="shared" si="2"/>
        <v>0</v>
      </c>
    </row>
    <row r="92" spans="1:15" s="280" customFormat="1" ht="17.25" customHeight="1">
      <c r="A92" s="269">
        <v>33</v>
      </c>
      <c r="B92" s="279" t="s">
        <v>562</v>
      </c>
      <c r="C92" s="271"/>
      <c r="D92" s="271">
        <f t="shared" si="1"/>
        <v>0</v>
      </c>
      <c r="E92" s="272"/>
      <c r="F92" s="272"/>
      <c r="G92" s="273"/>
      <c r="H92" s="273"/>
      <c r="I92" s="272"/>
      <c r="J92" s="272"/>
      <c r="K92" s="281"/>
      <c r="L92" s="281"/>
      <c r="M92" s="281"/>
      <c r="N92" s="281"/>
      <c r="O92" s="278">
        <f t="shared" si="2"/>
        <v>0</v>
      </c>
    </row>
    <row r="93" spans="1:15" s="267" customFormat="1" ht="15" customHeight="1">
      <c r="A93" s="479" t="s">
        <v>566</v>
      </c>
      <c r="B93" s="480"/>
      <c r="C93" s="480"/>
      <c r="D93" s="480"/>
      <c r="E93" s="480"/>
      <c r="F93" s="480"/>
      <c r="G93" s="480"/>
      <c r="H93" s="480"/>
      <c r="I93" s="480"/>
      <c r="J93" s="480"/>
      <c r="K93" s="480"/>
      <c r="L93" s="480"/>
      <c r="M93" s="480"/>
      <c r="N93" s="480"/>
      <c r="O93" s="278">
        <f t="shared" si="2"/>
        <v>0</v>
      </c>
    </row>
    <row r="94" spans="1:15" s="280" customFormat="1" ht="15" customHeight="1">
      <c r="A94" s="269">
        <v>34</v>
      </c>
      <c r="B94" s="279" t="s">
        <v>502</v>
      </c>
      <c r="C94" s="271"/>
      <c r="D94" s="271">
        <f t="shared" si="1"/>
        <v>0</v>
      </c>
      <c r="E94" s="272"/>
      <c r="F94" s="272"/>
      <c r="G94" s="273"/>
      <c r="H94" s="273"/>
      <c r="I94" s="272"/>
      <c r="J94" s="272"/>
      <c r="K94" s="281"/>
      <c r="L94" s="281"/>
      <c r="M94" s="281"/>
      <c r="N94" s="281"/>
      <c r="O94" s="278">
        <f t="shared" si="2"/>
        <v>0</v>
      </c>
    </row>
    <row r="95" spans="1:15" s="280" customFormat="1" ht="15" customHeight="1">
      <c r="A95" s="269">
        <v>35</v>
      </c>
      <c r="B95" s="279" t="s">
        <v>567</v>
      </c>
      <c r="C95" s="271"/>
      <c r="D95" s="271">
        <f t="shared" si="1"/>
        <v>0</v>
      </c>
      <c r="E95" s="272"/>
      <c r="F95" s="272"/>
      <c r="G95" s="273"/>
      <c r="H95" s="273"/>
      <c r="I95" s="272"/>
      <c r="J95" s="272"/>
      <c r="K95" s="281"/>
      <c r="L95" s="281"/>
      <c r="M95" s="281"/>
      <c r="N95" s="281"/>
      <c r="O95" s="278">
        <f t="shared" si="2"/>
        <v>0</v>
      </c>
    </row>
    <row r="96" spans="1:15" s="280" customFormat="1" ht="15" customHeight="1">
      <c r="A96" s="269">
        <v>36</v>
      </c>
      <c r="B96" s="279" t="s">
        <v>568</v>
      </c>
      <c r="C96" s="271"/>
      <c r="D96" s="271">
        <f t="shared" si="1"/>
        <v>0</v>
      </c>
      <c r="E96" s="272"/>
      <c r="F96" s="272"/>
      <c r="G96" s="273"/>
      <c r="H96" s="273"/>
      <c r="I96" s="272"/>
      <c r="J96" s="272"/>
      <c r="K96" s="281"/>
      <c r="L96" s="281"/>
      <c r="M96" s="281"/>
      <c r="N96" s="281"/>
      <c r="O96" s="278">
        <f t="shared" si="2"/>
        <v>0</v>
      </c>
    </row>
    <row r="97" spans="1:15" s="280" customFormat="1" ht="15" customHeight="1">
      <c r="A97" s="269">
        <v>37</v>
      </c>
      <c r="B97" s="279" t="s">
        <v>569</v>
      </c>
      <c r="C97" s="271"/>
      <c r="D97" s="271">
        <f t="shared" si="1"/>
        <v>0</v>
      </c>
      <c r="E97" s="272"/>
      <c r="F97" s="272"/>
      <c r="G97" s="273"/>
      <c r="H97" s="273"/>
      <c r="I97" s="272"/>
      <c r="J97" s="272"/>
      <c r="K97" s="281"/>
      <c r="L97" s="281"/>
      <c r="M97" s="281"/>
      <c r="N97" s="281"/>
      <c r="O97" s="278">
        <f t="shared" si="2"/>
        <v>0</v>
      </c>
    </row>
    <row r="98" spans="1:15" s="280" customFormat="1" ht="15" customHeight="1">
      <c r="A98" s="269">
        <v>38</v>
      </c>
      <c r="B98" s="279" t="s">
        <v>518</v>
      </c>
      <c r="C98" s="271"/>
      <c r="D98" s="271">
        <f t="shared" si="1"/>
        <v>0</v>
      </c>
      <c r="E98" s="272"/>
      <c r="F98" s="272"/>
      <c r="G98" s="273"/>
      <c r="H98" s="273"/>
      <c r="I98" s="272"/>
      <c r="J98" s="272"/>
      <c r="K98" s="281"/>
      <c r="L98" s="281"/>
      <c r="M98" s="281"/>
      <c r="N98" s="281"/>
      <c r="O98" s="278">
        <f t="shared" si="2"/>
        <v>0</v>
      </c>
    </row>
    <row r="99" spans="1:15" s="280" customFormat="1" ht="15" customHeight="1">
      <c r="A99" s="269">
        <v>39</v>
      </c>
      <c r="B99" s="279" t="s">
        <v>570</v>
      </c>
      <c r="C99" s="271"/>
      <c r="D99" s="271">
        <f t="shared" si="1"/>
        <v>0</v>
      </c>
      <c r="E99" s="272"/>
      <c r="F99" s="272"/>
      <c r="G99" s="273"/>
      <c r="H99" s="273"/>
      <c r="I99" s="272"/>
      <c r="J99" s="272"/>
      <c r="K99" s="281"/>
      <c r="L99" s="281"/>
      <c r="M99" s="281"/>
      <c r="N99" s="281"/>
      <c r="O99" s="278">
        <f t="shared" si="2"/>
        <v>0</v>
      </c>
    </row>
    <row r="100" spans="1:15" s="280" customFormat="1" ht="15" customHeight="1">
      <c r="A100" s="269">
        <v>40</v>
      </c>
      <c r="B100" s="279" t="s">
        <v>571</v>
      </c>
      <c r="C100" s="271"/>
      <c r="D100" s="271">
        <f t="shared" si="1"/>
        <v>0</v>
      </c>
      <c r="E100" s="272"/>
      <c r="F100" s="272"/>
      <c r="G100" s="273"/>
      <c r="H100" s="273"/>
      <c r="I100" s="272"/>
      <c r="J100" s="272"/>
      <c r="K100" s="281"/>
      <c r="L100" s="281"/>
      <c r="M100" s="281"/>
      <c r="N100" s="281"/>
      <c r="O100" s="278">
        <f t="shared" si="2"/>
        <v>0</v>
      </c>
    </row>
    <row r="101" spans="1:15" s="280" customFormat="1" ht="15" customHeight="1">
      <c r="A101" s="269">
        <v>41</v>
      </c>
      <c r="B101" s="279" t="s">
        <v>572</v>
      </c>
      <c r="C101" s="271"/>
      <c r="D101" s="271">
        <f t="shared" si="1"/>
        <v>0</v>
      </c>
      <c r="E101" s="272"/>
      <c r="F101" s="272"/>
      <c r="G101" s="273"/>
      <c r="H101" s="273"/>
      <c r="I101" s="272"/>
      <c r="J101" s="272"/>
      <c r="K101" s="281"/>
      <c r="L101" s="281"/>
      <c r="M101" s="281"/>
      <c r="N101" s="281"/>
      <c r="O101" s="278">
        <f t="shared" si="2"/>
        <v>0</v>
      </c>
    </row>
    <row r="102" spans="1:15" s="267" customFormat="1" ht="15" customHeight="1">
      <c r="A102" s="479" t="s">
        <v>573</v>
      </c>
      <c r="B102" s="480"/>
      <c r="C102" s="480"/>
      <c r="D102" s="480"/>
      <c r="E102" s="480"/>
      <c r="F102" s="480"/>
      <c r="G102" s="480"/>
      <c r="H102" s="480"/>
      <c r="I102" s="480"/>
      <c r="J102" s="480"/>
      <c r="K102" s="480"/>
      <c r="L102" s="480"/>
      <c r="M102" s="480"/>
      <c r="N102" s="480"/>
      <c r="O102" s="278">
        <f t="shared" si="2"/>
        <v>0</v>
      </c>
    </row>
    <row r="103" spans="1:15" s="280" customFormat="1">
      <c r="A103" s="269">
        <v>42</v>
      </c>
      <c r="B103" s="279" t="s">
        <v>496</v>
      </c>
      <c r="C103" s="271"/>
      <c r="D103" s="271">
        <f t="shared" si="1"/>
        <v>0</v>
      </c>
      <c r="E103" s="272"/>
      <c r="F103" s="272"/>
      <c r="G103" s="273"/>
      <c r="H103" s="273"/>
      <c r="I103" s="272"/>
      <c r="J103" s="272"/>
      <c r="K103" s="281"/>
      <c r="L103" s="281"/>
      <c r="M103" s="281"/>
      <c r="N103" s="281"/>
      <c r="O103" s="278">
        <f t="shared" si="2"/>
        <v>0</v>
      </c>
    </row>
    <row r="104" spans="1:15" s="280" customFormat="1" ht="15" customHeight="1">
      <c r="A104" s="269">
        <v>43</v>
      </c>
      <c r="B104" s="279" t="s">
        <v>574</v>
      </c>
      <c r="C104" s="271"/>
      <c r="D104" s="271">
        <f t="shared" si="1"/>
        <v>0</v>
      </c>
      <c r="E104" s="272"/>
      <c r="F104" s="272"/>
      <c r="G104" s="273"/>
      <c r="H104" s="273"/>
      <c r="I104" s="272"/>
      <c r="J104" s="272"/>
      <c r="K104" s="281"/>
      <c r="L104" s="281"/>
      <c r="M104" s="281"/>
      <c r="N104" s="281"/>
      <c r="O104" s="278">
        <f t="shared" si="2"/>
        <v>0</v>
      </c>
    </row>
    <row r="105" spans="1:15" s="280" customFormat="1" ht="15" customHeight="1">
      <c r="A105" s="269">
        <v>44</v>
      </c>
      <c r="B105" s="279" t="s">
        <v>575</v>
      </c>
      <c r="C105" s="271"/>
      <c r="D105" s="271">
        <f t="shared" si="1"/>
        <v>0</v>
      </c>
      <c r="E105" s="272"/>
      <c r="F105" s="272"/>
      <c r="G105" s="273"/>
      <c r="H105" s="273"/>
      <c r="I105" s="272"/>
      <c r="J105" s="272"/>
      <c r="K105" s="281"/>
      <c r="L105" s="281"/>
      <c r="M105" s="281"/>
      <c r="N105" s="281"/>
      <c r="O105" s="278">
        <f t="shared" si="2"/>
        <v>0</v>
      </c>
    </row>
    <row r="106" spans="1:15" s="280" customFormat="1" ht="15" customHeight="1">
      <c r="A106" s="269">
        <v>45</v>
      </c>
      <c r="B106" s="279" t="s">
        <v>576</v>
      </c>
      <c r="C106" s="271"/>
      <c r="D106" s="271">
        <f t="shared" si="1"/>
        <v>0</v>
      </c>
      <c r="E106" s="272"/>
      <c r="F106" s="272"/>
      <c r="G106" s="273"/>
      <c r="H106" s="273"/>
      <c r="I106" s="272"/>
      <c r="J106" s="272"/>
      <c r="K106" s="281"/>
      <c r="L106" s="281"/>
      <c r="M106" s="281"/>
      <c r="N106" s="281"/>
      <c r="O106" s="278">
        <f t="shared" si="2"/>
        <v>0</v>
      </c>
    </row>
    <row r="107" spans="1:15" s="280" customFormat="1" ht="15" customHeight="1">
      <c r="A107" s="481" t="s">
        <v>577</v>
      </c>
      <c r="B107" s="482"/>
      <c r="C107" s="482"/>
      <c r="D107" s="482"/>
      <c r="E107" s="482"/>
      <c r="F107" s="482"/>
      <c r="G107" s="482"/>
      <c r="H107" s="482"/>
      <c r="I107" s="482"/>
      <c r="J107" s="482"/>
      <c r="K107" s="482"/>
      <c r="L107" s="482"/>
      <c r="M107" s="482"/>
      <c r="N107" s="482"/>
      <c r="O107" s="278">
        <f t="shared" si="2"/>
        <v>0</v>
      </c>
    </row>
    <row r="108" spans="1:15" s="280" customFormat="1" ht="21.75" customHeight="1">
      <c r="A108" s="269">
        <v>46</v>
      </c>
      <c r="B108" s="279" t="s">
        <v>578</v>
      </c>
      <c r="C108" s="271"/>
      <c r="D108" s="271">
        <f t="shared" ref="D108:D122" si="3">E108+F108</f>
        <v>0</v>
      </c>
      <c r="E108" s="272"/>
      <c r="F108" s="272"/>
      <c r="G108" s="273"/>
      <c r="H108" s="273"/>
      <c r="I108" s="272"/>
      <c r="J108" s="272"/>
      <c r="K108" s="281"/>
      <c r="L108" s="281"/>
      <c r="M108" s="281"/>
      <c r="N108" s="281"/>
      <c r="O108" s="278">
        <f t="shared" si="2"/>
        <v>0</v>
      </c>
    </row>
    <row r="109" spans="1:15" s="280" customFormat="1" ht="21.75" customHeight="1">
      <c r="A109" s="269">
        <v>47</v>
      </c>
      <c r="B109" s="279" t="s">
        <v>493</v>
      </c>
      <c r="C109" s="271"/>
      <c r="D109" s="271">
        <f t="shared" si="3"/>
        <v>0</v>
      </c>
      <c r="E109" s="272"/>
      <c r="F109" s="272"/>
      <c r="G109" s="273"/>
      <c r="H109" s="273"/>
      <c r="I109" s="272"/>
      <c r="J109" s="272"/>
      <c r="K109" s="281"/>
      <c r="L109" s="281"/>
      <c r="M109" s="281"/>
      <c r="N109" s="281"/>
      <c r="O109" s="278">
        <f t="shared" si="2"/>
        <v>0</v>
      </c>
    </row>
    <row r="110" spans="1:15" s="280" customFormat="1" ht="21.75" customHeight="1">
      <c r="A110" s="269">
        <v>48</v>
      </c>
      <c r="B110" s="279" t="s">
        <v>326</v>
      </c>
      <c r="C110" s="271"/>
      <c r="D110" s="271">
        <f t="shared" si="3"/>
        <v>0</v>
      </c>
      <c r="E110" s="272"/>
      <c r="F110" s="272"/>
      <c r="G110" s="273"/>
      <c r="H110" s="273"/>
      <c r="I110" s="272"/>
      <c r="J110" s="272"/>
      <c r="K110" s="281"/>
      <c r="L110" s="281"/>
      <c r="M110" s="281"/>
      <c r="N110" s="281"/>
      <c r="O110" s="278">
        <f t="shared" si="2"/>
        <v>0</v>
      </c>
    </row>
    <row r="111" spans="1:15" s="280" customFormat="1" ht="21.75" customHeight="1">
      <c r="A111" s="269">
        <v>49</v>
      </c>
      <c r="B111" s="279" t="s">
        <v>579</v>
      </c>
      <c r="C111" s="271"/>
      <c r="D111" s="271">
        <f t="shared" si="3"/>
        <v>0</v>
      </c>
      <c r="E111" s="272"/>
      <c r="F111" s="272"/>
      <c r="G111" s="273"/>
      <c r="H111" s="273"/>
      <c r="I111" s="272"/>
      <c r="J111" s="272"/>
      <c r="K111" s="281"/>
      <c r="L111" s="281"/>
      <c r="M111" s="281"/>
      <c r="N111" s="281"/>
      <c r="O111" s="278">
        <f t="shared" si="2"/>
        <v>0</v>
      </c>
    </row>
    <row r="112" spans="1:15" s="280" customFormat="1" ht="15" customHeight="1">
      <c r="A112" s="481" t="s">
        <v>710</v>
      </c>
      <c r="B112" s="482"/>
      <c r="C112" s="482"/>
      <c r="D112" s="482"/>
      <c r="E112" s="482"/>
      <c r="F112" s="482"/>
      <c r="G112" s="482"/>
      <c r="H112" s="482"/>
      <c r="I112" s="482"/>
      <c r="J112" s="482"/>
      <c r="K112" s="482"/>
      <c r="L112" s="482"/>
      <c r="M112" s="482"/>
      <c r="N112" s="482"/>
      <c r="O112" s="278">
        <f t="shared" si="2"/>
        <v>0</v>
      </c>
    </row>
    <row r="113" spans="1:15" s="280" customFormat="1" ht="22.5" customHeight="1">
      <c r="A113" s="269">
        <v>50</v>
      </c>
      <c r="B113" s="279" t="s">
        <v>511</v>
      </c>
      <c r="C113" s="271"/>
      <c r="D113" s="271">
        <f t="shared" si="3"/>
        <v>8</v>
      </c>
      <c r="E113" s="272">
        <v>8</v>
      </c>
      <c r="F113" s="272"/>
      <c r="G113" s="273"/>
      <c r="H113" s="273"/>
      <c r="I113" s="272">
        <v>0</v>
      </c>
      <c r="J113" s="272">
        <v>1</v>
      </c>
      <c r="K113" s="281"/>
      <c r="L113" s="281"/>
      <c r="M113" s="281"/>
      <c r="N113" s="281"/>
      <c r="O113" s="278">
        <f t="shared" si="2"/>
        <v>1</v>
      </c>
    </row>
    <row r="114" spans="1:15" s="280" customFormat="1" ht="22.5" customHeight="1">
      <c r="A114" s="269">
        <v>51</v>
      </c>
      <c r="B114" s="279" t="s">
        <v>580</v>
      </c>
      <c r="C114" s="271"/>
      <c r="D114" s="271">
        <f t="shared" si="3"/>
        <v>0</v>
      </c>
      <c r="E114" s="272"/>
      <c r="F114" s="272"/>
      <c r="G114" s="273"/>
      <c r="H114" s="273"/>
      <c r="I114" s="272"/>
      <c r="J114" s="272"/>
      <c r="K114" s="281"/>
      <c r="L114" s="281"/>
      <c r="M114" s="281"/>
      <c r="N114" s="281"/>
      <c r="O114" s="278">
        <f t="shared" si="2"/>
        <v>0</v>
      </c>
    </row>
    <row r="115" spans="1:15" s="280" customFormat="1" ht="22.5" customHeight="1">
      <c r="A115" s="269">
        <v>52</v>
      </c>
      <c r="B115" s="279" t="s">
        <v>515</v>
      </c>
      <c r="C115" s="271"/>
      <c r="D115" s="271">
        <f t="shared" si="3"/>
        <v>0</v>
      </c>
      <c r="E115" s="272"/>
      <c r="F115" s="272"/>
      <c r="G115" s="273"/>
      <c r="H115" s="273"/>
      <c r="I115" s="272"/>
      <c r="J115" s="272"/>
      <c r="K115" s="281"/>
      <c r="L115" s="281"/>
      <c r="M115" s="281"/>
      <c r="N115" s="281"/>
      <c r="O115" s="278">
        <f t="shared" si="2"/>
        <v>0</v>
      </c>
    </row>
    <row r="116" spans="1:15" s="280" customFormat="1" ht="22.5" customHeight="1">
      <c r="A116" s="269">
        <v>53</v>
      </c>
      <c r="B116" s="279" t="s">
        <v>581</v>
      </c>
      <c r="C116" s="271"/>
      <c r="D116" s="271">
        <f t="shared" si="3"/>
        <v>0</v>
      </c>
      <c r="E116" s="272"/>
      <c r="F116" s="272"/>
      <c r="G116" s="273"/>
      <c r="H116" s="273"/>
      <c r="I116" s="272"/>
      <c r="J116" s="272"/>
      <c r="K116" s="281"/>
      <c r="L116" s="281"/>
      <c r="M116" s="281"/>
      <c r="N116" s="281"/>
      <c r="O116" s="278">
        <f t="shared" si="2"/>
        <v>0</v>
      </c>
    </row>
    <row r="117" spans="1:15" s="280" customFormat="1">
      <c r="A117" s="269">
        <v>54</v>
      </c>
      <c r="B117" s="279" t="s">
        <v>519</v>
      </c>
      <c r="C117" s="271"/>
      <c r="D117" s="271">
        <f t="shared" si="3"/>
        <v>0</v>
      </c>
      <c r="E117" s="272"/>
      <c r="F117" s="272"/>
      <c r="G117" s="273"/>
      <c r="H117" s="273"/>
      <c r="I117" s="272"/>
      <c r="J117" s="272"/>
      <c r="K117" s="281"/>
      <c r="L117" s="281"/>
      <c r="M117" s="281"/>
      <c r="N117" s="281"/>
      <c r="O117" s="278">
        <f t="shared" si="2"/>
        <v>0</v>
      </c>
    </row>
    <row r="118" spans="1:15" s="280" customFormat="1" ht="22.5" customHeight="1">
      <c r="A118" s="269">
        <v>55</v>
      </c>
      <c r="B118" s="279" t="s">
        <v>582</v>
      </c>
      <c r="C118" s="271"/>
      <c r="D118" s="271">
        <f t="shared" si="3"/>
        <v>0</v>
      </c>
      <c r="E118" s="272"/>
      <c r="F118" s="272"/>
      <c r="G118" s="273"/>
      <c r="H118" s="273"/>
      <c r="I118" s="272"/>
      <c r="J118" s="272"/>
      <c r="K118" s="281"/>
      <c r="L118" s="281"/>
      <c r="M118" s="281"/>
      <c r="N118" s="281"/>
      <c r="O118" s="278">
        <f t="shared" si="2"/>
        <v>0</v>
      </c>
    </row>
    <row r="119" spans="1:15" s="280" customFormat="1" ht="22.5" customHeight="1">
      <c r="A119" s="269">
        <v>57</v>
      </c>
      <c r="B119" s="279" t="s">
        <v>583</v>
      </c>
      <c r="C119" s="271"/>
      <c r="D119" s="271">
        <f t="shared" si="3"/>
        <v>0</v>
      </c>
      <c r="E119" s="272"/>
      <c r="F119" s="272"/>
      <c r="G119" s="273"/>
      <c r="H119" s="273"/>
      <c r="I119" s="272"/>
      <c r="J119" s="272"/>
      <c r="K119" s="281"/>
      <c r="L119" s="281"/>
      <c r="M119" s="281"/>
      <c r="N119" s="281"/>
      <c r="O119" s="278">
        <f t="shared" si="2"/>
        <v>0</v>
      </c>
    </row>
    <row r="120" spans="1:15" s="280" customFormat="1" ht="22.5" customHeight="1">
      <c r="A120" s="269">
        <v>58</v>
      </c>
      <c r="B120" s="279" t="s">
        <v>524</v>
      </c>
      <c r="C120" s="271"/>
      <c r="D120" s="271">
        <f>E120+F120</f>
        <v>0</v>
      </c>
      <c r="E120" s="272"/>
      <c r="F120" s="272"/>
      <c r="G120" s="273"/>
      <c r="H120" s="273"/>
      <c r="I120" s="272"/>
      <c r="J120" s="272"/>
      <c r="K120" s="281"/>
      <c r="L120" s="281"/>
      <c r="M120" s="281"/>
      <c r="N120" s="281"/>
      <c r="O120" s="278">
        <f t="shared" si="2"/>
        <v>0</v>
      </c>
    </row>
    <row r="121" spans="1:15" s="280" customFormat="1" ht="22.5" customHeight="1">
      <c r="A121" s="269">
        <v>59</v>
      </c>
      <c r="B121" s="279" t="s">
        <v>584</v>
      </c>
      <c r="C121" s="271"/>
      <c r="D121" s="271">
        <f>E121+F121</f>
        <v>0</v>
      </c>
      <c r="E121" s="272"/>
      <c r="F121" s="272"/>
      <c r="G121" s="273"/>
      <c r="H121" s="273"/>
      <c r="I121" s="272"/>
      <c r="J121" s="272"/>
      <c r="K121" s="281"/>
      <c r="L121" s="281"/>
      <c r="M121" s="281"/>
      <c r="N121" s="281"/>
      <c r="O121" s="278">
        <f t="shared" si="2"/>
        <v>0</v>
      </c>
    </row>
    <row r="122" spans="1:15" s="280" customFormat="1" ht="22.5" customHeight="1">
      <c r="A122" s="269">
        <v>60</v>
      </c>
      <c r="B122" s="279" t="s">
        <v>585</v>
      </c>
      <c r="C122" s="271"/>
      <c r="D122" s="271">
        <f t="shared" si="3"/>
        <v>0</v>
      </c>
      <c r="E122" s="272"/>
      <c r="F122" s="272"/>
      <c r="G122" s="273"/>
      <c r="H122" s="273"/>
      <c r="I122" s="272"/>
      <c r="J122" s="272"/>
      <c r="K122" s="281"/>
      <c r="L122" s="281"/>
      <c r="M122" s="281"/>
      <c r="N122" s="281"/>
      <c r="O122" s="278">
        <f t="shared" si="2"/>
        <v>0</v>
      </c>
    </row>
    <row r="123" spans="1:15">
      <c r="A123" s="476" t="s">
        <v>586</v>
      </c>
      <c r="B123" s="476"/>
      <c r="C123" s="282">
        <f t="shared" ref="C123:K123" si="4">SUM(C113:C122,C108:C111,C103:C106,C94:C101,C85:C92,C75:C83,C56:C71)</f>
        <v>0</v>
      </c>
      <c r="D123" s="282">
        <f t="shared" si="4"/>
        <v>8</v>
      </c>
      <c r="E123" s="282">
        <f t="shared" si="4"/>
        <v>8</v>
      </c>
      <c r="F123" s="282">
        <f t="shared" si="4"/>
        <v>0</v>
      </c>
      <c r="G123" s="282">
        <f t="shared" si="4"/>
        <v>0</v>
      </c>
      <c r="H123" s="282">
        <f t="shared" si="4"/>
        <v>0</v>
      </c>
      <c r="I123" s="282">
        <f t="shared" si="4"/>
        <v>0</v>
      </c>
      <c r="J123" s="282">
        <f t="shared" si="4"/>
        <v>1</v>
      </c>
      <c r="K123" s="282">
        <f t="shared" si="4"/>
        <v>0</v>
      </c>
      <c r="L123" s="282"/>
      <c r="M123" s="282"/>
      <c r="N123" s="282"/>
      <c r="O123" s="282">
        <f>SUM(O75:O122)</f>
        <v>1</v>
      </c>
    </row>
    <row r="124" spans="1:15" hidden="1">
      <c r="A124" s="283"/>
      <c r="B124" s="284" t="s">
        <v>587</v>
      </c>
      <c r="C124" s="266"/>
      <c r="D124" s="266"/>
      <c r="E124" s="266"/>
      <c r="F124" s="266"/>
      <c r="G124" s="266"/>
      <c r="H124" s="266"/>
      <c r="I124" s="266"/>
    </row>
    <row r="125" spans="1:15" hidden="1">
      <c r="A125" s="247"/>
      <c r="B125" s="284" t="s">
        <v>588</v>
      </c>
    </row>
    <row r="126" spans="1:15" hidden="1">
      <c r="A126" s="247"/>
      <c r="B126" s="285" t="s">
        <v>589</v>
      </c>
    </row>
    <row r="127" spans="1:15" hidden="1">
      <c r="A127" s="286"/>
      <c r="B127" s="285" t="s">
        <v>590</v>
      </c>
    </row>
    <row r="128" spans="1:15" ht="6" customHeight="1">
      <c r="A128" s="260"/>
      <c r="B128" s="285"/>
    </row>
    <row r="129" spans="1:13" ht="12.75" customHeight="1">
      <c r="A129" s="260"/>
      <c r="B129" s="285" t="s">
        <v>590</v>
      </c>
    </row>
    <row r="130" spans="1:13" ht="6" customHeight="1">
      <c r="A130" s="260"/>
      <c r="B130" s="285"/>
    </row>
    <row r="131" spans="1:13" ht="13.5" customHeight="1">
      <c r="A131" s="260"/>
      <c r="B131" s="237" t="s">
        <v>709</v>
      </c>
    </row>
    <row r="132" spans="1:13" ht="4.5" customHeight="1">
      <c r="A132" s="260"/>
    </row>
    <row r="133" spans="1:13" ht="51" customHeight="1">
      <c r="A133" s="477" t="s">
        <v>282</v>
      </c>
      <c r="B133" s="477"/>
      <c r="C133" s="241" t="s">
        <v>318</v>
      </c>
      <c r="D133" s="241" t="s">
        <v>305</v>
      </c>
      <c r="E133" s="241" t="s">
        <v>311</v>
      </c>
      <c r="F133" s="241" t="s">
        <v>537</v>
      </c>
      <c r="G133" s="241" t="s">
        <v>306</v>
      </c>
      <c r="H133" s="241" t="s">
        <v>307</v>
      </c>
      <c r="I133" s="287" t="s">
        <v>538</v>
      </c>
      <c r="J133" s="241" t="s">
        <v>539</v>
      </c>
      <c r="K133" s="477" t="s">
        <v>540</v>
      </c>
      <c r="L133" s="477"/>
      <c r="M133" s="477"/>
    </row>
    <row r="134" spans="1:13" ht="15" customHeight="1">
      <c r="A134" s="478">
        <v>1</v>
      </c>
      <c r="B134" s="478"/>
      <c r="C134" s="288">
        <v>2</v>
      </c>
      <c r="D134" s="288" t="s">
        <v>541</v>
      </c>
      <c r="E134" s="288">
        <v>4</v>
      </c>
      <c r="F134" s="288">
        <v>5</v>
      </c>
      <c r="G134" s="288" t="s">
        <v>542</v>
      </c>
      <c r="H134" s="288" t="s">
        <v>543</v>
      </c>
      <c r="I134" s="288">
        <v>8</v>
      </c>
      <c r="J134" s="288">
        <v>9</v>
      </c>
      <c r="K134" s="478">
        <v>10</v>
      </c>
      <c r="L134" s="478"/>
      <c r="M134" s="478"/>
    </row>
    <row r="135" spans="1:13" s="229" customFormat="1" ht="18" customHeight="1">
      <c r="A135" s="269">
        <v>1</v>
      </c>
      <c r="B135" s="289" t="s">
        <v>289</v>
      </c>
      <c r="C135" s="271"/>
      <c r="D135" s="271">
        <f t="shared" ref="D135:D163" si="5">E135+F135</f>
        <v>0</v>
      </c>
      <c r="E135" s="272"/>
      <c r="F135" s="272"/>
      <c r="G135" s="273"/>
      <c r="H135" s="273"/>
      <c r="I135" s="272"/>
      <c r="J135" s="272"/>
      <c r="K135" s="474"/>
      <c r="L135" s="474"/>
      <c r="M135" s="474"/>
    </row>
    <row r="136" spans="1:13" s="229" customFormat="1" ht="18" customHeight="1">
      <c r="A136" s="269">
        <v>2</v>
      </c>
      <c r="B136" s="289" t="s">
        <v>290</v>
      </c>
      <c r="C136" s="271"/>
      <c r="D136" s="271">
        <f t="shared" si="5"/>
        <v>0</v>
      </c>
      <c r="E136" s="272"/>
      <c r="F136" s="272"/>
      <c r="G136" s="273"/>
      <c r="H136" s="273"/>
      <c r="I136" s="272"/>
      <c r="J136" s="272"/>
      <c r="K136" s="474"/>
      <c r="L136" s="474"/>
      <c r="M136" s="474"/>
    </row>
    <row r="137" spans="1:13" s="229" customFormat="1" ht="18" customHeight="1">
      <c r="A137" s="269">
        <v>3</v>
      </c>
      <c r="B137" s="289" t="s">
        <v>292</v>
      </c>
      <c r="C137" s="271"/>
      <c r="D137" s="271">
        <f t="shared" si="5"/>
        <v>0</v>
      </c>
      <c r="E137" s="272"/>
      <c r="F137" s="272"/>
      <c r="G137" s="273"/>
      <c r="H137" s="273"/>
      <c r="I137" s="272"/>
      <c r="J137" s="272"/>
      <c r="K137" s="474"/>
      <c r="L137" s="474"/>
      <c r="M137" s="474"/>
    </row>
    <row r="138" spans="1:13" s="229" customFormat="1" ht="18" customHeight="1">
      <c r="A138" s="269">
        <v>4</v>
      </c>
      <c r="B138" s="289" t="s">
        <v>288</v>
      </c>
      <c r="C138" s="271"/>
      <c r="D138" s="271">
        <f t="shared" si="5"/>
        <v>0</v>
      </c>
      <c r="E138" s="272"/>
      <c r="F138" s="272"/>
      <c r="G138" s="273"/>
      <c r="H138" s="273"/>
      <c r="I138" s="272"/>
      <c r="J138" s="272"/>
      <c r="K138" s="474"/>
      <c r="L138" s="474"/>
      <c r="M138" s="474"/>
    </row>
    <row r="139" spans="1:13" s="229" customFormat="1" ht="18" customHeight="1">
      <c r="A139" s="269">
        <v>5</v>
      </c>
      <c r="B139" s="289" t="s">
        <v>291</v>
      </c>
      <c r="C139" s="271"/>
      <c r="D139" s="271">
        <f t="shared" si="5"/>
        <v>0</v>
      </c>
      <c r="E139" s="272"/>
      <c r="F139" s="272"/>
      <c r="G139" s="273"/>
      <c r="H139" s="273"/>
      <c r="I139" s="272"/>
      <c r="J139" s="272"/>
      <c r="K139" s="474"/>
      <c r="L139" s="474"/>
      <c r="M139" s="474"/>
    </row>
    <row r="140" spans="1:13" s="229" customFormat="1" ht="18" customHeight="1">
      <c r="A140" s="269">
        <v>6</v>
      </c>
      <c r="B140" s="289" t="s">
        <v>440</v>
      </c>
      <c r="C140" s="271"/>
      <c r="D140" s="271">
        <f t="shared" si="5"/>
        <v>0</v>
      </c>
      <c r="E140" s="272"/>
      <c r="F140" s="272"/>
      <c r="G140" s="273"/>
      <c r="H140" s="273"/>
      <c r="I140" s="272"/>
      <c r="J140" s="272"/>
      <c r="K140" s="474"/>
      <c r="L140" s="474"/>
      <c r="M140" s="474"/>
    </row>
    <row r="141" spans="1:13" s="229" customFormat="1" ht="18" customHeight="1">
      <c r="A141" s="269">
        <v>7</v>
      </c>
      <c r="B141" s="290" t="s">
        <v>293</v>
      </c>
      <c r="C141" s="271"/>
      <c r="D141" s="271">
        <f t="shared" si="5"/>
        <v>0</v>
      </c>
      <c r="E141" s="272"/>
      <c r="F141" s="272"/>
      <c r="G141" s="273"/>
      <c r="H141" s="273"/>
      <c r="I141" s="272"/>
      <c r="J141" s="272"/>
      <c r="K141" s="474"/>
      <c r="L141" s="474"/>
      <c r="M141" s="474"/>
    </row>
    <row r="142" spans="1:13" s="229" customFormat="1" ht="18" customHeight="1">
      <c r="A142" s="269">
        <v>8</v>
      </c>
      <c r="B142" s="289" t="s">
        <v>295</v>
      </c>
      <c r="C142" s="271"/>
      <c r="D142" s="271">
        <f t="shared" si="5"/>
        <v>0</v>
      </c>
      <c r="E142" s="272"/>
      <c r="F142" s="272"/>
      <c r="G142" s="273"/>
      <c r="H142" s="273"/>
      <c r="I142" s="272"/>
      <c r="J142" s="272"/>
      <c r="K142" s="474"/>
      <c r="L142" s="474"/>
      <c r="M142" s="474"/>
    </row>
    <row r="143" spans="1:13" s="229" customFormat="1" ht="18" customHeight="1">
      <c r="A143" s="269">
        <v>9</v>
      </c>
      <c r="B143" s="289" t="s">
        <v>294</v>
      </c>
      <c r="C143" s="271"/>
      <c r="D143" s="271">
        <f t="shared" si="5"/>
        <v>0</v>
      </c>
      <c r="E143" s="272"/>
      <c r="F143" s="272"/>
      <c r="G143" s="273"/>
      <c r="H143" s="273"/>
      <c r="I143" s="272"/>
      <c r="J143" s="272"/>
      <c r="K143" s="474"/>
      <c r="L143" s="474"/>
      <c r="M143" s="474"/>
    </row>
    <row r="144" spans="1:13" s="229" customFormat="1" ht="18" customHeight="1">
      <c r="A144" s="269">
        <v>10</v>
      </c>
      <c r="B144" s="289" t="s">
        <v>591</v>
      </c>
      <c r="C144" s="271"/>
      <c r="D144" s="271">
        <f t="shared" si="5"/>
        <v>1</v>
      </c>
      <c r="E144" s="272">
        <v>1</v>
      </c>
      <c r="F144" s="272"/>
      <c r="G144" s="273"/>
      <c r="H144" s="273"/>
      <c r="I144" s="272">
        <v>0</v>
      </c>
      <c r="J144" s="272">
        <v>0</v>
      </c>
      <c r="K144" s="474"/>
      <c r="L144" s="474"/>
      <c r="M144" s="474"/>
    </row>
    <row r="145" spans="1:13" s="229" customFormat="1" ht="18" customHeight="1">
      <c r="A145" s="269">
        <v>11</v>
      </c>
      <c r="B145" s="289" t="s">
        <v>592</v>
      </c>
      <c r="C145" s="271"/>
      <c r="D145" s="271">
        <f t="shared" si="5"/>
        <v>0</v>
      </c>
      <c r="E145" s="272"/>
      <c r="F145" s="272"/>
      <c r="G145" s="273"/>
      <c r="H145" s="273"/>
      <c r="I145" s="272"/>
      <c r="J145" s="272"/>
      <c r="K145" s="474"/>
      <c r="L145" s="474"/>
      <c r="M145" s="474"/>
    </row>
    <row r="146" spans="1:13" s="229" customFormat="1" ht="18" customHeight="1">
      <c r="A146" s="269">
        <v>12</v>
      </c>
      <c r="B146" s="289" t="s">
        <v>593</v>
      </c>
      <c r="C146" s="271"/>
      <c r="D146" s="271">
        <f t="shared" si="5"/>
        <v>0</v>
      </c>
      <c r="E146" s="272"/>
      <c r="F146" s="272"/>
      <c r="G146" s="273"/>
      <c r="H146" s="273"/>
      <c r="I146" s="272"/>
      <c r="J146" s="272"/>
      <c r="K146" s="474"/>
      <c r="L146" s="474"/>
      <c r="M146" s="474"/>
    </row>
    <row r="147" spans="1:13" s="229" customFormat="1" ht="18" customHeight="1">
      <c r="A147" s="269">
        <v>13</v>
      </c>
      <c r="B147" s="289" t="s">
        <v>594</v>
      </c>
      <c r="C147" s="271"/>
      <c r="D147" s="271">
        <f t="shared" si="5"/>
        <v>0</v>
      </c>
      <c r="E147" s="272"/>
      <c r="F147" s="272"/>
      <c r="G147" s="273"/>
      <c r="H147" s="273"/>
      <c r="I147" s="272"/>
      <c r="J147" s="272"/>
      <c r="K147" s="474"/>
      <c r="L147" s="474"/>
      <c r="M147" s="474"/>
    </row>
    <row r="148" spans="1:13" s="229" customFormat="1" ht="18" customHeight="1">
      <c r="A148" s="269">
        <v>14</v>
      </c>
      <c r="B148" s="289" t="s">
        <v>519</v>
      </c>
      <c r="C148" s="271"/>
      <c r="D148" s="271">
        <f t="shared" si="5"/>
        <v>0</v>
      </c>
      <c r="E148" s="272"/>
      <c r="F148" s="272"/>
      <c r="G148" s="273"/>
      <c r="H148" s="273"/>
      <c r="I148" s="272"/>
      <c r="J148" s="272"/>
      <c r="K148" s="474"/>
      <c r="L148" s="474"/>
      <c r="M148" s="474"/>
    </row>
    <row r="149" spans="1:13" s="229" customFormat="1" ht="18" customHeight="1">
      <c r="A149" s="269">
        <v>15</v>
      </c>
      <c r="B149" s="289" t="s">
        <v>595</v>
      </c>
      <c r="C149" s="271"/>
      <c r="D149" s="271">
        <f t="shared" si="5"/>
        <v>0</v>
      </c>
      <c r="E149" s="272"/>
      <c r="F149" s="272"/>
      <c r="G149" s="273"/>
      <c r="H149" s="273"/>
      <c r="I149" s="272"/>
      <c r="J149" s="272"/>
      <c r="K149" s="474"/>
      <c r="L149" s="474"/>
      <c r="M149" s="474"/>
    </row>
    <row r="150" spans="1:13" s="229" customFormat="1" ht="18" customHeight="1">
      <c r="A150" s="269">
        <v>16</v>
      </c>
      <c r="B150" s="289" t="s">
        <v>596</v>
      </c>
      <c r="C150" s="271"/>
      <c r="D150" s="271">
        <f t="shared" si="5"/>
        <v>0</v>
      </c>
      <c r="E150" s="272"/>
      <c r="F150" s="272"/>
      <c r="G150" s="273"/>
      <c r="H150" s="273"/>
      <c r="I150" s="272"/>
      <c r="J150" s="272"/>
      <c r="K150" s="474"/>
      <c r="L150" s="474"/>
      <c r="M150" s="474"/>
    </row>
    <row r="151" spans="1:13" s="229" customFormat="1" ht="18" customHeight="1">
      <c r="A151" s="269">
        <v>17</v>
      </c>
      <c r="B151" s="289" t="s">
        <v>597</v>
      </c>
      <c r="C151" s="271"/>
      <c r="D151" s="271">
        <f t="shared" si="5"/>
        <v>0</v>
      </c>
      <c r="E151" s="272"/>
      <c r="F151" s="272"/>
      <c r="G151" s="273"/>
      <c r="H151" s="273"/>
      <c r="I151" s="272"/>
      <c r="J151" s="272"/>
      <c r="K151" s="474"/>
      <c r="L151" s="474"/>
      <c r="M151" s="474"/>
    </row>
    <row r="152" spans="1:13" s="229" customFormat="1" ht="18" customHeight="1">
      <c r="A152" s="269">
        <v>18</v>
      </c>
      <c r="B152" s="289" t="s">
        <v>598</v>
      </c>
      <c r="C152" s="271"/>
      <c r="D152" s="271">
        <f t="shared" si="5"/>
        <v>0</v>
      </c>
      <c r="E152" s="272"/>
      <c r="F152" s="272"/>
      <c r="G152" s="273"/>
      <c r="H152" s="273"/>
      <c r="I152" s="272"/>
      <c r="J152" s="272"/>
      <c r="K152" s="474"/>
      <c r="L152" s="474"/>
      <c r="M152" s="474"/>
    </row>
    <row r="153" spans="1:13" s="229" customFormat="1" ht="18" customHeight="1">
      <c r="A153" s="269">
        <v>19</v>
      </c>
      <c r="B153" s="289" t="s">
        <v>599</v>
      </c>
      <c r="C153" s="271"/>
      <c r="D153" s="271">
        <f t="shared" si="5"/>
        <v>0</v>
      </c>
      <c r="E153" s="272"/>
      <c r="F153" s="272"/>
      <c r="G153" s="273"/>
      <c r="H153" s="273"/>
      <c r="I153" s="272"/>
      <c r="J153" s="272"/>
      <c r="K153" s="474"/>
      <c r="L153" s="474"/>
      <c r="M153" s="474"/>
    </row>
    <row r="154" spans="1:13" s="229" customFormat="1" ht="18" customHeight="1">
      <c r="A154" s="269">
        <v>20</v>
      </c>
      <c r="B154" s="289" t="s">
        <v>600</v>
      </c>
      <c r="C154" s="271"/>
      <c r="D154" s="271">
        <f t="shared" si="5"/>
        <v>0</v>
      </c>
      <c r="E154" s="272"/>
      <c r="F154" s="272"/>
      <c r="G154" s="273"/>
      <c r="H154" s="273"/>
      <c r="I154" s="272"/>
      <c r="J154" s="272"/>
      <c r="K154" s="474"/>
      <c r="L154" s="474"/>
      <c r="M154" s="474"/>
    </row>
    <row r="155" spans="1:13" s="229" customFormat="1" ht="18" customHeight="1">
      <c r="A155" s="269">
        <v>21</v>
      </c>
      <c r="B155" s="289" t="s">
        <v>601</v>
      </c>
      <c r="C155" s="271"/>
      <c r="D155" s="271">
        <f t="shared" si="5"/>
        <v>0</v>
      </c>
      <c r="E155" s="272"/>
      <c r="F155" s="272"/>
      <c r="G155" s="273"/>
      <c r="H155" s="273"/>
      <c r="I155" s="272"/>
      <c r="J155" s="272"/>
      <c r="K155" s="474"/>
      <c r="L155" s="474"/>
      <c r="M155" s="474"/>
    </row>
    <row r="156" spans="1:13" s="229" customFormat="1" ht="18" customHeight="1">
      <c r="A156" s="269">
        <v>22</v>
      </c>
      <c r="B156" s="289" t="s">
        <v>602</v>
      </c>
      <c r="C156" s="271"/>
      <c r="D156" s="271">
        <f t="shared" si="5"/>
        <v>0</v>
      </c>
      <c r="E156" s="272"/>
      <c r="F156" s="272"/>
      <c r="G156" s="273"/>
      <c r="H156" s="273"/>
      <c r="I156" s="272"/>
      <c r="J156" s="272"/>
      <c r="K156" s="474"/>
      <c r="L156" s="474"/>
      <c r="M156" s="474"/>
    </row>
    <row r="157" spans="1:13" s="229" customFormat="1" ht="18" customHeight="1">
      <c r="A157" s="269">
        <v>23</v>
      </c>
      <c r="B157" s="289" t="s">
        <v>603</v>
      </c>
      <c r="C157" s="271"/>
      <c r="D157" s="271">
        <f t="shared" si="5"/>
        <v>0</v>
      </c>
      <c r="E157" s="272"/>
      <c r="F157" s="272"/>
      <c r="G157" s="273"/>
      <c r="H157" s="273"/>
      <c r="I157" s="272"/>
      <c r="J157" s="272"/>
      <c r="K157" s="474"/>
      <c r="L157" s="474"/>
      <c r="M157" s="474"/>
    </row>
    <row r="158" spans="1:13" s="229" customFormat="1" ht="18" customHeight="1">
      <c r="A158" s="269">
        <v>24</v>
      </c>
      <c r="B158" s="289" t="s">
        <v>604</v>
      </c>
      <c r="C158" s="271"/>
      <c r="D158" s="271">
        <f t="shared" si="5"/>
        <v>0</v>
      </c>
      <c r="E158" s="272"/>
      <c r="F158" s="272"/>
      <c r="G158" s="273"/>
      <c r="H158" s="273"/>
      <c r="I158" s="272"/>
      <c r="J158" s="272"/>
      <c r="K158" s="474"/>
      <c r="L158" s="474"/>
      <c r="M158" s="474"/>
    </row>
    <row r="159" spans="1:13" s="229" customFormat="1" ht="18" customHeight="1">
      <c r="A159" s="269">
        <v>25</v>
      </c>
      <c r="B159" s="289" t="s">
        <v>605</v>
      </c>
      <c r="C159" s="271"/>
      <c r="D159" s="271">
        <f t="shared" si="5"/>
        <v>0</v>
      </c>
      <c r="E159" s="272"/>
      <c r="F159" s="272"/>
      <c r="G159" s="273"/>
      <c r="H159" s="273"/>
      <c r="I159" s="272"/>
      <c r="J159" s="272"/>
      <c r="K159" s="474"/>
      <c r="L159" s="474"/>
      <c r="M159" s="474"/>
    </row>
    <row r="160" spans="1:13" s="229" customFormat="1" ht="18" customHeight="1">
      <c r="A160" s="269">
        <v>26</v>
      </c>
      <c r="B160" s="289" t="s">
        <v>606</v>
      </c>
      <c r="C160" s="271"/>
      <c r="D160" s="271">
        <f t="shared" si="5"/>
        <v>0</v>
      </c>
      <c r="E160" s="272"/>
      <c r="F160" s="272"/>
      <c r="G160" s="273"/>
      <c r="H160" s="273"/>
      <c r="I160" s="272"/>
      <c r="J160" s="272"/>
      <c r="K160" s="474"/>
      <c r="L160" s="474"/>
      <c r="M160" s="474"/>
    </row>
    <row r="161" spans="1:13" s="229" customFormat="1" ht="18" customHeight="1">
      <c r="A161" s="269">
        <v>27</v>
      </c>
      <c r="B161" s="289" t="s">
        <v>602</v>
      </c>
      <c r="C161" s="271"/>
      <c r="D161" s="271">
        <f t="shared" si="5"/>
        <v>0</v>
      </c>
      <c r="E161" s="272"/>
      <c r="F161" s="272"/>
      <c r="G161" s="273"/>
      <c r="H161" s="273"/>
      <c r="I161" s="272"/>
      <c r="J161" s="272"/>
      <c r="K161" s="474"/>
      <c r="L161" s="474"/>
      <c r="M161" s="474"/>
    </row>
    <row r="162" spans="1:13" s="229" customFormat="1" ht="18" customHeight="1">
      <c r="A162" s="269">
        <v>28</v>
      </c>
      <c r="B162" s="289" t="s">
        <v>607</v>
      </c>
      <c r="C162" s="271"/>
      <c r="D162" s="271">
        <f t="shared" si="5"/>
        <v>0</v>
      </c>
      <c r="E162" s="272"/>
      <c r="F162" s="272"/>
      <c r="G162" s="273"/>
      <c r="H162" s="273"/>
      <c r="I162" s="272"/>
      <c r="J162" s="272"/>
      <c r="K162" s="474"/>
      <c r="L162" s="474"/>
      <c r="M162" s="474"/>
    </row>
    <row r="163" spans="1:13" s="229" customFormat="1" ht="18" customHeight="1">
      <c r="A163" s="269">
        <v>29</v>
      </c>
      <c r="B163" s="289" t="s">
        <v>608</v>
      </c>
      <c r="C163" s="271"/>
      <c r="D163" s="271">
        <f t="shared" si="5"/>
        <v>0</v>
      </c>
      <c r="E163" s="272"/>
      <c r="F163" s="272"/>
      <c r="G163" s="273"/>
      <c r="H163" s="273"/>
      <c r="I163" s="272"/>
      <c r="J163" s="272"/>
      <c r="K163" s="474"/>
      <c r="L163" s="474"/>
      <c r="M163" s="474"/>
    </row>
    <row r="164" spans="1:13" s="229" customFormat="1" ht="16.5" customHeight="1">
      <c r="A164" s="475" t="s">
        <v>586</v>
      </c>
      <c r="B164" s="475"/>
      <c r="C164" s="291">
        <f t="shared" ref="C164:J164" si="6">SUM(C135:C163)</f>
        <v>0</v>
      </c>
      <c r="D164" s="291">
        <f t="shared" si="6"/>
        <v>1</v>
      </c>
      <c r="E164" s="291">
        <f t="shared" si="6"/>
        <v>1</v>
      </c>
      <c r="F164" s="291">
        <f t="shared" si="6"/>
        <v>0</v>
      </c>
      <c r="G164" s="291">
        <f t="shared" si="6"/>
        <v>0</v>
      </c>
      <c r="H164" s="291">
        <f t="shared" si="6"/>
        <v>0</v>
      </c>
      <c r="I164" s="291">
        <f t="shared" si="6"/>
        <v>0</v>
      </c>
      <c r="J164" s="291">
        <f t="shared" si="6"/>
        <v>0</v>
      </c>
      <c r="K164" s="475"/>
      <c r="L164" s="475"/>
      <c r="M164" s="475"/>
    </row>
    <row r="165" spans="1:13" ht="13.5" customHeight="1" thickBot="1">
      <c r="B165" s="265"/>
      <c r="C165" s="266"/>
      <c r="D165" s="266"/>
      <c r="E165" s="266"/>
      <c r="F165" s="266"/>
      <c r="G165" s="266"/>
      <c r="H165" s="266"/>
      <c r="I165" s="266"/>
    </row>
    <row r="166" spans="1:13" s="229" customFormat="1" ht="28.5" customHeight="1">
      <c r="A166" s="280"/>
      <c r="B166" s="292"/>
      <c r="D166" s="466" t="s">
        <v>609</v>
      </c>
      <c r="E166" s="467"/>
      <c r="F166" s="293" t="s">
        <v>610</v>
      </c>
      <c r="G166" s="293" t="s">
        <v>611</v>
      </c>
      <c r="H166" s="293" t="s">
        <v>612</v>
      </c>
      <c r="I166" s="294" t="s">
        <v>613</v>
      </c>
    </row>
    <row r="167" spans="1:13" s="229" customFormat="1" ht="28.5" customHeight="1">
      <c r="A167" s="280"/>
      <c r="D167" s="468" t="s">
        <v>614</v>
      </c>
      <c r="E167" s="469"/>
      <c r="F167" s="295">
        <f>SUM(G167:I167)</f>
        <v>9</v>
      </c>
      <c r="G167" s="295">
        <f>COUNTA(C43:E46)</f>
        <v>0</v>
      </c>
      <c r="H167" s="295">
        <f>D123</f>
        <v>8</v>
      </c>
      <c r="I167" s="296">
        <f>D164</f>
        <v>1</v>
      </c>
    </row>
    <row r="168" spans="1:13" s="229" customFormat="1" ht="28.5" customHeight="1" thickBot="1">
      <c r="A168" s="280"/>
      <c r="D168" s="470" t="s">
        <v>615</v>
      </c>
      <c r="E168" s="471"/>
      <c r="F168" s="297">
        <f>SUM(G168:I168)</f>
        <v>1</v>
      </c>
      <c r="G168" s="297"/>
      <c r="H168" s="297">
        <f>J123</f>
        <v>1</v>
      </c>
      <c r="I168" s="298">
        <f>J164</f>
        <v>0</v>
      </c>
    </row>
    <row r="169" spans="1:13" s="235" customFormat="1">
      <c r="A169" s="299"/>
    </row>
    <row r="170" spans="1:13" s="235" customFormat="1">
      <c r="A170" s="472" t="s">
        <v>616</v>
      </c>
      <c r="B170" s="472"/>
      <c r="C170" s="472"/>
      <c r="D170" s="472"/>
      <c r="E170" s="300"/>
      <c r="H170" s="473" t="str">
        <f ca="1">"TP. Hồ Chí Minh, ngày "&amp;DAY(TODAY())&amp;" tháng "&amp;MONTH(TODAY())&amp;" năm "&amp;YEAR(TODAY())</f>
        <v>TP. Hồ Chí Minh, ngày 7 tháng 3 năm 2016</v>
      </c>
      <c r="I170" s="473"/>
      <c r="J170" s="473"/>
      <c r="K170" s="473"/>
      <c r="L170" s="473"/>
      <c r="M170" s="473"/>
    </row>
    <row r="171" spans="1:13" s="235" customFormat="1">
      <c r="A171" s="301"/>
      <c r="H171" s="472" t="s">
        <v>711</v>
      </c>
      <c r="I171" s="472"/>
      <c r="J171" s="472"/>
      <c r="K171" s="472"/>
      <c r="L171" s="472"/>
      <c r="M171" s="472"/>
    </row>
    <row r="172" spans="1:13" s="235" customFormat="1">
      <c r="A172" s="301"/>
    </row>
  </sheetData>
  <mergeCells count="105">
    <mergeCell ref="A1:K1"/>
    <mergeCell ref="A3:M3"/>
    <mergeCell ref="A6:B7"/>
    <mergeCell ref="C6:D6"/>
    <mergeCell ref="E6:F6"/>
    <mergeCell ref="G6:H6"/>
    <mergeCell ref="I6:J6"/>
    <mergeCell ref="K6:M6"/>
    <mergeCell ref="C43:E43"/>
    <mergeCell ref="G43:H43"/>
    <mergeCell ref="K43:M43"/>
    <mergeCell ref="C44:E44"/>
    <mergeCell ref="G44:H44"/>
    <mergeCell ref="K44:M44"/>
    <mergeCell ref="K16:M38"/>
    <mergeCell ref="A38:B38"/>
    <mergeCell ref="A42:B42"/>
    <mergeCell ref="C42:E42"/>
    <mergeCell ref="G42:H42"/>
    <mergeCell ref="K42:M42"/>
    <mergeCell ref="C47:E47"/>
    <mergeCell ref="G47:H47"/>
    <mergeCell ref="K47:M47"/>
    <mergeCell ref="C48:E48"/>
    <mergeCell ref="G48:H48"/>
    <mergeCell ref="K48:M48"/>
    <mergeCell ref="C45:E45"/>
    <mergeCell ref="G45:H45"/>
    <mergeCell ref="K45:M45"/>
    <mergeCell ref="C46:E46"/>
    <mergeCell ref="G46:H46"/>
    <mergeCell ref="K46:M4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123:B123"/>
    <mergeCell ref="A133:B133"/>
    <mergeCell ref="K133:M133"/>
    <mergeCell ref="A134:B134"/>
    <mergeCell ref="K134:M134"/>
    <mergeCell ref="K135:M135"/>
    <mergeCell ref="A74:N74"/>
    <mergeCell ref="A84:N84"/>
    <mergeCell ref="A93:N93"/>
    <mergeCell ref="A102:N102"/>
    <mergeCell ref="A107:N107"/>
    <mergeCell ref="A112:N112"/>
    <mergeCell ref="K142:M142"/>
    <mergeCell ref="K143:M143"/>
    <mergeCell ref="K144:M144"/>
    <mergeCell ref="K145:M145"/>
    <mergeCell ref="K146:M146"/>
    <mergeCell ref="K147:M147"/>
    <mergeCell ref="K136:M136"/>
    <mergeCell ref="K137:M137"/>
    <mergeCell ref="K138:M138"/>
    <mergeCell ref="K139:M139"/>
    <mergeCell ref="K140:M140"/>
    <mergeCell ref="K141:M141"/>
    <mergeCell ref="K154:M154"/>
    <mergeCell ref="K155:M155"/>
    <mergeCell ref="K156:M156"/>
    <mergeCell ref="K157:M157"/>
    <mergeCell ref="K158:M158"/>
    <mergeCell ref="K159:M159"/>
    <mergeCell ref="K148:M148"/>
    <mergeCell ref="K149:M149"/>
    <mergeCell ref="K150:M150"/>
    <mergeCell ref="K151:M151"/>
    <mergeCell ref="K152:M152"/>
    <mergeCell ref="K153:M153"/>
    <mergeCell ref="D166:E166"/>
    <mergeCell ref="D167:E167"/>
    <mergeCell ref="D168:E168"/>
    <mergeCell ref="A170:D170"/>
    <mergeCell ref="H170:M170"/>
    <mergeCell ref="H171:M171"/>
    <mergeCell ref="K160:M160"/>
    <mergeCell ref="K161:M161"/>
    <mergeCell ref="K162:M162"/>
    <mergeCell ref="K163:M163"/>
    <mergeCell ref="A164:B164"/>
    <mergeCell ref="K164:M164"/>
  </mergeCells>
  <pageMargins left="0.87" right="0.34" top="0.41" bottom="0.32" header="0.3" footer="0.17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75" customWidth="1"/>
    <col min="2" max="2" width="8.25" style="375" bestFit="1" customWidth="1"/>
    <col min="3" max="3" width="7.75" style="375" bestFit="1" customWidth="1"/>
    <col min="4" max="5" width="8.125" style="375" customWidth="1"/>
    <col min="6" max="6" width="5.75" style="375" bestFit="1" customWidth="1"/>
    <col min="7" max="7" width="4.875" style="375" customWidth="1"/>
    <col min="8" max="8" width="6.25" style="375" customWidth="1"/>
    <col min="9" max="9" width="6.125" style="375" customWidth="1"/>
    <col min="10" max="10" width="4.25" style="375" customWidth="1"/>
    <col min="11" max="11" width="8.75" style="375" customWidth="1"/>
    <col min="12" max="12" width="6.25" style="375" customWidth="1"/>
    <col min="13" max="13" width="5.625" style="375" customWidth="1"/>
    <col min="14" max="14" width="5.25" style="375" customWidth="1"/>
    <col min="15" max="15" width="5.75" style="375" customWidth="1"/>
    <col min="16" max="16" width="8.875" style="375" customWidth="1"/>
    <col min="17" max="17" width="6.125" style="375" customWidth="1"/>
    <col min="18" max="18" width="5" style="375" customWidth="1"/>
    <col min="19" max="19" width="6.125" style="375" customWidth="1"/>
    <col min="20" max="20" width="4.875" style="375" customWidth="1"/>
    <col min="21" max="21" width="5.75" style="375" customWidth="1"/>
    <col min="22" max="23" width="5" style="375" customWidth="1"/>
    <col min="24" max="24" width="5.625" style="375" customWidth="1"/>
    <col min="25" max="25" width="5.25" style="375" customWidth="1"/>
    <col min="26" max="26" width="6.5" style="375" customWidth="1"/>
    <col min="27" max="27" width="6" style="375" customWidth="1"/>
    <col min="28" max="28" width="5.75" style="375" customWidth="1"/>
    <col min="29" max="29" width="5.5" style="375" customWidth="1"/>
    <col min="30" max="30" width="5" style="375" customWidth="1"/>
    <col min="31" max="33" width="5.625" style="375" customWidth="1"/>
    <col min="34" max="34" width="5" style="375" customWidth="1"/>
    <col min="35" max="35" width="6.25" style="375" customWidth="1"/>
    <col min="36" max="42" width="5.625" style="375" customWidth="1"/>
    <col min="43" max="256" width="8.75" style="375"/>
    <col min="257" max="257" width="9.25" style="375" customWidth="1"/>
    <col min="258" max="258" width="8.25" style="375" bestFit="1" customWidth="1"/>
    <col min="259" max="259" width="7.75" style="375" bestFit="1" customWidth="1"/>
    <col min="260" max="261" width="8.125" style="375" customWidth="1"/>
    <col min="262" max="262" width="5.75" style="375" bestFit="1" customWidth="1"/>
    <col min="263" max="263" width="4.875" style="375" customWidth="1"/>
    <col min="264" max="264" width="6.25" style="375" customWidth="1"/>
    <col min="265" max="265" width="6.125" style="375" customWidth="1"/>
    <col min="266" max="266" width="4.25" style="375" customWidth="1"/>
    <col min="267" max="267" width="8.75" style="375" customWidth="1"/>
    <col min="268" max="268" width="6.25" style="375" customWidth="1"/>
    <col min="269" max="269" width="5.625" style="375" customWidth="1"/>
    <col min="270" max="270" width="5.25" style="375" customWidth="1"/>
    <col min="271" max="271" width="5.75" style="375" customWidth="1"/>
    <col min="272" max="272" width="8.875" style="375" customWidth="1"/>
    <col min="273" max="273" width="6.125" style="375" customWidth="1"/>
    <col min="274" max="274" width="5" style="375" customWidth="1"/>
    <col min="275" max="275" width="6.125" style="375" customWidth="1"/>
    <col min="276" max="276" width="4.875" style="375" customWidth="1"/>
    <col min="277" max="277" width="5.75" style="375" customWidth="1"/>
    <col min="278" max="279" width="5" style="375" customWidth="1"/>
    <col min="280" max="280" width="5.625" style="375" customWidth="1"/>
    <col min="281" max="281" width="5.25" style="375" customWidth="1"/>
    <col min="282" max="282" width="6.5" style="375" customWidth="1"/>
    <col min="283" max="283" width="6" style="375" customWidth="1"/>
    <col min="284" max="284" width="5.75" style="375" customWidth="1"/>
    <col min="285" max="285" width="5.5" style="375" customWidth="1"/>
    <col min="286" max="286" width="5" style="375" customWidth="1"/>
    <col min="287" max="289" width="5.625" style="375" customWidth="1"/>
    <col min="290" max="290" width="5" style="375" customWidth="1"/>
    <col min="291" max="291" width="6.25" style="375" customWidth="1"/>
    <col min="292" max="298" width="5.625" style="375" customWidth="1"/>
    <col min="299" max="512" width="8.75" style="375"/>
    <col min="513" max="513" width="9.25" style="375" customWidth="1"/>
    <col min="514" max="514" width="8.25" style="375" bestFit="1" customWidth="1"/>
    <col min="515" max="515" width="7.75" style="375" bestFit="1" customWidth="1"/>
    <col min="516" max="517" width="8.125" style="375" customWidth="1"/>
    <col min="518" max="518" width="5.75" style="375" bestFit="1" customWidth="1"/>
    <col min="519" max="519" width="4.875" style="375" customWidth="1"/>
    <col min="520" max="520" width="6.25" style="375" customWidth="1"/>
    <col min="521" max="521" width="6.125" style="375" customWidth="1"/>
    <col min="522" max="522" width="4.25" style="375" customWidth="1"/>
    <col min="523" max="523" width="8.75" style="375" customWidth="1"/>
    <col min="524" max="524" width="6.25" style="375" customWidth="1"/>
    <col min="525" max="525" width="5.625" style="375" customWidth="1"/>
    <col min="526" max="526" width="5.25" style="375" customWidth="1"/>
    <col min="527" max="527" width="5.75" style="375" customWidth="1"/>
    <col min="528" max="528" width="8.875" style="375" customWidth="1"/>
    <col min="529" max="529" width="6.125" style="375" customWidth="1"/>
    <col min="530" max="530" width="5" style="375" customWidth="1"/>
    <col min="531" max="531" width="6.125" style="375" customWidth="1"/>
    <col min="532" max="532" width="4.875" style="375" customWidth="1"/>
    <col min="533" max="533" width="5.75" style="375" customWidth="1"/>
    <col min="534" max="535" width="5" style="375" customWidth="1"/>
    <col min="536" max="536" width="5.625" style="375" customWidth="1"/>
    <col min="537" max="537" width="5.25" style="375" customWidth="1"/>
    <col min="538" max="538" width="6.5" style="375" customWidth="1"/>
    <col min="539" max="539" width="6" style="375" customWidth="1"/>
    <col min="540" max="540" width="5.75" style="375" customWidth="1"/>
    <col min="541" max="541" width="5.5" style="375" customWidth="1"/>
    <col min="542" max="542" width="5" style="375" customWidth="1"/>
    <col min="543" max="545" width="5.625" style="375" customWidth="1"/>
    <col min="546" max="546" width="5" style="375" customWidth="1"/>
    <col min="547" max="547" width="6.25" style="375" customWidth="1"/>
    <col min="548" max="554" width="5.625" style="375" customWidth="1"/>
    <col min="555" max="768" width="8.75" style="375"/>
    <col min="769" max="769" width="9.25" style="375" customWidth="1"/>
    <col min="770" max="770" width="8.25" style="375" bestFit="1" customWidth="1"/>
    <col min="771" max="771" width="7.75" style="375" bestFit="1" customWidth="1"/>
    <col min="772" max="773" width="8.125" style="375" customWidth="1"/>
    <col min="774" max="774" width="5.75" style="375" bestFit="1" customWidth="1"/>
    <col min="775" max="775" width="4.875" style="375" customWidth="1"/>
    <col min="776" max="776" width="6.25" style="375" customWidth="1"/>
    <col min="777" max="777" width="6.125" style="375" customWidth="1"/>
    <col min="778" max="778" width="4.25" style="375" customWidth="1"/>
    <col min="779" max="779" width="8.75" style="375" customWidth="1"/>
    <col min="780" max="780" width="6.25" style="375" customWidth="1"/>
    <col min="781" max="781" width="5.625" style="375" customWidth="1"/>
    <col min="782" max="782" width="5.25" style="375" customWidth="1"/>
    <col min="783" max="783" width="5.75" style="375" customWidth="1"/>
    <col min="784" max="784" width="8.875" style="375" customWidth="1"/>
    <col min="785" max="785" width="6.125" style="375" customWidth="1"/>
    <col min="786" max="786" width="5" style="375" customWidth="1"/>
    <col min="787" max="787" width="6.125" style="375" customWidth="1"/>
    <col min="788" max="788" width="4.875" style="375" customWidth="1"/>
    <col min="789" max="789" width="5.75" style="375" customWidth="1"/>
    <col min="790" max="791" width="5" style="375" customWidth="1"/>
    <col min="792" max="792" width="5.625" style="375" customWidth="1"/>
    <col min="793" max="793" width="5.25" style="375" customWidth="1"/>
    <col min="794" max="794" width="6.5" style="375" customWidth="1"/>
    <col min="795" max="795" width="6" style="375" customWidth="1"/>
    <col min="796" max="796" width="5.75" style="375" customWidth="1"/>
    <col min="797" max="797" width="5.5" style="375" customWidth="1"/>
    <col min="798" max="798" width="5" style="375" customWidth="1"/>
    <col min="799" max="801" width="5.625" style="375" customWidth="1"/>
    <col min="802" max="802" width="5" style="375" customWidth="1"/>
    <col min="803" max="803" width="6.25" style="375" customWidth="1"/>
    <col min="804" max="810" width="5.625" style="375" customWidth="1"/>
    <col min="811" max="1024" width="8.75" style="375"/>
    <col min="1025" max="1025" width="9.25" style="375" customWidth="1"/>
    <col min="1026" max="1026" width="8.25" style="375" bestFit="1" customWidth="1"/>
    <col min="1027" max="1027" width="7.75" style="375" bestFit="1" customWidth="1"/>
    <col min="1028" max="1029" width="8.125" style="375" customWidth="1"/>
    <col min="1030" max="1030" width="5.75" style="375" bestFit="1" customWidth="1"/>
    <col min="1031" max="1031" width="4.875" style="375" customWidth="1"/>
    <col min="1032" max="1032" width="6.25" style="375" customWidth="1"/>
    <col min="1033" max="1033" width="6.125" style="375" customWidth="1"/>
    <col min="1034" max="1034" width="4.25" style="375" customWidth="1"/>
    <col min="1035" max="1035" width="8.75" style="375" customWidth="1"/>
    <col min="1036" max="1036" width="6.25" style="375" customWidth="1"/>
    <col min="1037" max="1037" width="5.625" style="375" customWidth="1"/>
    <col min="1038" max="1038" width="5.25" style="375" customWidth="1"/>
    <col min="1039" max="1039" width="5.75" style="375" customWidth="1"/>
    <col min="1040" max="1040" width="8.875" style="375" customWidth="1"/>
    <col min="1041" max="1041" width="6.125" style="375" customWidth="1"/>
    <col min="1042" max="1042" width="5" style="375" customWidth="1"/>
    <col min="1043" max="1043" width="6.125" style="375" customWidth="1"/>
    <col min="1044" max="1044" width="4.875" style="375" customWidth="1"/>
    <col min="1045" max="1045" width="5.75" style="375" customWidth="1"/>
    <col min="1046" max="1047" width="5" style="375" customWidth="1"/>
    <col min="1048" max="1048" width="5.625" style="375" customWidth="1"/>
    <col min="1049" max="1049" width="5.25" style="375" customWidth="1"/>
    <col min="1050" max="1050" width="6.5" style="375" customWidth="1"/>
    <col min="1051" max="1051" width="6" style="375" customWidth="1"/>
    <col min="1052" max="1052" width="5.75" style="375" customWidth="1"/>
    <col min="1053" max="1053" width="5.5" style="375" customWidth="1"/>
    <col min="1054" max="1054" width="5" style="375" customWidth="1"/>
    <col min="1055" max="1057" width="5.625" style="375" customWidth="1"/>
    <col min="1058" max="1058" width="5" style="375" customWidth="1"/>
    <col min="1059" max="1059" width="6.25" style="375" customWidth="1"/>
    <col min="1060" max="1066" width="5.625" style="375" customWidth="1"/>
    <col min="1067" max="1280" width="8.75" style="375"/>
    <col min="1281" max="1281" width="9.25" style="375" customWidth="1"/>
    <col min="1282" max="1282" width="8.25" style="375" bestFit="1" customWidth="1"/>
    <col min="1283" max="1283" width="7.75" style="375" bestFit="1" customWidth="1"/>
    <col min="1284" max="1285" width="8.125" style="375" customWidth="1"/>
    <col min="1286" max="1286" width="5.75" style="375" bestFit="1" customWidth="1"/>
    <col min="1287" max="1287" width="4.875" style="375" customWidth="1"/>
    <col min="1288" max="1288" width="6.25" style="375" customWidth="1"/>
    <col min="1289" max="1289" width="6.125" style="375" customWidth="1"/>
    <col min="1290" max="1290" width="4.25" style="375" customWidth="1"/>
    <col min="1291" max="1291" width="8.75" style="375" customWidth="1"/>
    <col min="1292" max="1292" width="6.25" style="375" customWidth="1"/>
    <col min="1293" max="1293" width="5.625" style="375" customWidth="1"/>
    <col min="1294" max="1294" width="5.25" style="375" customWidth="1"/>
    <col min="1295" max="1295" width="5.75" style="375" customWidth="1"/>
    <col min="1296" max="1296" width="8.875" style="375" customWidth="1"/>
    <col min="1297" max="1297" width="6.125" style="375" customWidth="1"/>
    <col min="1298" max="1298" width="5" style="375" customWidth="1"/>
    <col min="1299" max="1299" width="6.125" style="375" customWidth="1"/>
    <col min="1300" max="1300" width="4.875" style="375" customWidth="1"/>
    <col min="1301" max="1301" width="5.75" style="375" customWidth="1"/>
    <col min="1302" max="1303" width="5" style="375" customWidth="1"/>
    <col min="1304" max="1304" width="5.625" style="375" customWidth="1"/>
    <col min="1305" max="1305" width="5.25" style="375" customWidth="1"/>
    <col min="1306" max="1306" width="6.5" style="375" customWidth="1"/>
    <col min="1307" max="1307" width="6" style="375" customWidth="1"/>
    <col min="1308" max="1308" width="5.75" style="375" customWidth="1"/>
    <col min="1309" max="1309" width="5.5" style="375" customWidth="1"/>
    <col min="1310" max="1310" width="5" style="375" customWidth="1"/>
    <col min="1311" max="1313" width="5.625" style="375" customWidth="1"/>
    <col min="1314" max="1314" width="5" style="375" customWidth="1"/>
    <col min="1315" max="1315" width="6.25" style="375" customWidth="1"/>
    <col min="1316" max="1322" width="5.625" style="375" customWidth="1"/>
    <col min="1323" max="1536" width="8.75" style="375"/>
    <col min="1537" max="1537" width="9.25" style="375" customWidth="1"/>
    <col min="1538" max="1538" width="8.25" style="375" bestFit="1" customWidth="1"/>
    <col min="1539" max="1539" width="7.75" style="375" bestFit="1" customWidth="1"/>
    <col min="1540" max="1541" width="8.125" style="375" customWidth="1"/>
    <col min="1542" max="1542" width="5.75" style="375" bestFit="1" customWidth="1"/>
    <col min="1543" max="1543" width="4.875" style="375" customWidth="1"/>
    <col min="1544" max="1544" width="6.25" style="375" customWidth="1"/>
    <col min="1545" max="1545" width="6.125" style="375" customWidth="1"/>
    <col min="1546" max="1546" width="4.25" style="375" customWidth="1"/>
    <col min="1547" max="1547" width="8.75" style="375" customWidth="1"/>
    <col min="1548" max="1548" width="6.25" style="375" customWidth="1"/>
    <col min="1549" max="1549" width="5.625" style="375" customWidth="1"/>
    <col min="1550" max="1550" width="5.25" style="375" customWidth="1"/>
    <col min="1551" max="1551" width="5.75" style="375" customWidth="1"/>
    <col min="1552" max="1552" width="8.875" style="375" customWidth="1"/>
    <col min="1553" max="1553" width="6.125" style="375" customWidth="1"/>
    <col min="1554" max="1554" width="5" style="375" customWidth="1"/>
    <col min="1555" max="1555" width="6.125" style="375" customWidth="1"/>
    <col min="1556" max="1556" width="4.875" style="375" customWidth="1"/>
    <col min="1557" max="1557" width="5.75" style="375" customWidth="1"/>
    <col min="1558" max="1559" width="5" style="375" customWidth="1"/>
    <col min="1560" max="1560" width="5.625" style="375" customWidth="1"/>
    <col min="1561" max="1561" width="5.25" style="375" customWidth="1"/>
    <col min="1562" max="1562" width="6.5" style="375" customWidth="1"/>
    <col min="1563" max="1563" width="6" style="375" customWidth="1"/>
    <col min="1564" max="1564" width="5.75" style="375" customWidth="1"/>
    <col min="1565" max="1565" width="5.5" style="375" customWidth="1"/>
    <col min="1566" max="1566" width="5" style="375" customWidth="1"/>
    <col min="1567" max="1569" width="5.625" style="375" customWidth="1"/>
    <col min="1570" max="1570" width="5" style="375" customWidth="1"/>
    <col min="1571" max="1571" width="6.25" style="375" customWidth="1"/>
    <col min="1572" max="1578" width="5.625" style="375" customWidth="1"/>
    <col min="1579" max="1792" width="8.75" style="375"/>
    <col min="1793" max="1793" width="9.25" style="375" customWidth="1"/>
    <col min="1794" max="1794" width="8.25" style="375" bestFit="1" customWidth="1"/>
    <col min="1795" max="1795" width="7.75" style="375" bestFit="1" customWidth="1"/>
    <col min="1796" max="1797" width="8.125" style="375" customWidth="1"/>
    <col min="1798" max="1798" width="5.75" style="375" bestFit="1" customWidth="1"/>
    <col min="1799" max="1799" width="4.875" style="375" customWidth="1"/>
    <col min="1800" max="1800" width="6.25" style="375" customWidth="1"/>
    <col min="1801" max="1801" width="6.125" style="375" customWidth="1"/>
    <col min="1802" max="1802" width="4.25" style="375" customWidth="1"/>
    <col min="1803" max="1803" width="8.75" style="375" customWidth="1"/>
    <col min="1804" max="1804" width="6.25" style="375" customWidth="1"/>
    <col min="1805" max="1805" width="5.625" style="375" customWidth="1"/>
    <col min="1806" max="1806" width="5.25" style="375" customWidth="1"/>
    <col min="1807" max="1807" width="5.75" style="375" customWidth="1"/>
    <col min="1808" max="1808" width="8.875" style="375" customWidth="1"/>
    <col min="1809" max="1809" width="6.125" style="375" customWidth="1"/>
    <col min="1810" max="1810" width="5" style="375" customWidth="1"/>
    <col min="1811" max="1811" width="6.125" style="375" customWidth="1"/>
    <col min="1812" max="1812" width="4.875" style="375" customWidth="1"/>
    <col min="1813" max="1813" width="5.75" style="375" customWidth="1"/>
    <col min="1814" max="1815" width="5" style="375" customWidth="1"/>
    <col min="1816" max="1816" width="5.625" style="375" customWidth="1"/>
    <col min="1817" max="1817" width="5.25" style="375" customWidth="1"/>
    <col min="1818" max="1818" width="6.5" style="375" customWidth="1"/>
    <col min="1819" max="1819" width="6" style="375" customWidth="1"/>
    <col min="1820" max="1820" width="5.75" style="375" customWidth="1"/>
    <col min="1821" max="1821" width="5.5" style="375" customWidth="1"/>
    <col min="1822" max="1822" width="5" style="375" customWidth="1"/>
    <col min="1823" max="1825" width="5.625" style="375" customWidth="1"/>
    <col min="1826" max="1826" width="5" style="375" customWidth="1"/>
    <col min="1827" max="1827" width="6.25" style="375" customWidth="1"/>
    <col min="1828" max="1834" width="5.625" style="375" customWidth="1"/>
    <col min="1835" max="2048" width="8.75" style="375"/>
    <col min="2049" max="2049" width="9.25" style="375" customWidth="1"/>
    <col min="2050" max="2050" width="8.25" style="375" bestFit="1" customWidth="1"/>
    <col min="2051" max="2051" width="7.75" style="375" bestFit="1" customWidth="1"/>
    <col min="2052" max="2053" width="8.125" style="375" customWidth="1"/>
    <col min="2054" max="2054" width="5.75" style="375" bestFit="1" customWidth="1"/>
    <col min="2055" max="2055" width="4.875" style="375" customWidth="1"/>
    <col min="2056" max="2056" width="6.25" style="375" customWidth="1"/>
    <col min="2057" max="2057" width="6.125" style="375" customWidth="1"/>
    <col min="2058" max="2058" width="4.25" style="375" customWidth="1"/>
    <col min="2059" max="2059" width="8.75" style="375" customWidth="1"/>
    <col min="2060" max="2060" width="6.25" style="375" customWidth="1"/>
    <col min="2061" max="2061" width="5.625" style="375" customWidth="1"/>
    <col min="2062" max="2062" width="5.25" style="375" customWidth="1"/>
    <col min="2063" max="2063" width="5.75" style="375" customWidth="1"/>
    <col min="2064" max="2064" width="8.875" style="375" customWidth="1"/>
    <col min="2065" max="2065" width="6.125" style="375" customWidth="1"/>
    <col min="2066" max="2066" width="5" style="375" customWidth="1"/>
    <col min="2067" max="2067" width="6.125" style="375" customWidth="1"/>
    <col min="2068" max="2068" width="4.875" style="375" customWidth="1"/>
    <col min="2069" max="2069" width="5.75" style="375" customWidth="1"/>
    <col min="2070" max="2071" width="5" style="375" customWidth="1"/>
    <col min="2072" max="2072" width="5.625" style="375" customWidth="1"/>
    <col min="2073" max="2073" width="5.25" style="375" customWidth="1"/>
    <col min="2074" max="2074" width="6.5" style="375" customWidth="1"/>
    <col min="2075" max="2075" width="6" style="375" customWidth="1"/>
    <col min="2076" max="2076" width="5.75" style="375" customWidth="1"/>
    <col min="2077" max="2077" width="5.5" style="375" customWidth="1"/>
    <col min="2078" max="2078" width="5" style="375" customWidth="1"/>
    <col min="2079" max="2081" width="5.625" style="375" customWidth="1"/>
    <col min="2082" max="2082" width="5" style="375" customWidth="1"/>
    <col min="2083" max="2083" width="6.25" style="375" customWidth="1"/>
    <col min="2084" max="2090" width="5.625" style="375" customWidth="1"/>
    <col min="2091" max="2304" width="8.75" style="375"/>
    <col min="2305" max="2305" width="9.25" style="375" customWidth="1"/>
    <col min="2306" max="2306" width="8.25" style="375" bestFit="1" customWidth="1"/>
    <col min="2307" max="2307" width="7.75" style="375" bestFit="1" customWidth="1"/>
    <col min="2308" max="2309" width="8.125" style="375" customWidth="1"/>
    <col min="2310" max="2310" width="5.75" style="375" bestFit="1" customWidth="1"/>
    <col min="2311" max="2311" width="4.875" style="375" customWidth="1"/>
    <col min="2312" max="2312" width="6.25" style="375" customWidth="1"/>
    <col min="2313" max="2313" width="6.125" style="375" customWidth="1"/>
    <col min="2314" max="2314" width="4.25" style="375" customWidth="1"/>
    <col min="2315" max="2315" width="8.75" style="375" customWidth="1"/>
    <col min="2316" max="2316" width="6.25" style="375" customWidth="1"/>
    <col min="2317" max="2317" width="5.625" style="375" customWidth="1"/>
    <col min="2318" max="2318" width="5.25" style="375" customWidth="1"/>
    <col min="2319" max="2319" width="5.75" style="375" customWidth="1"/>
    <col min="2320" max="2320" width="8.875" style="375" customWidth="1"/>
    <col min="2321" max="2321" width="6.125" style="375" customWidth="1"/>
    <col min="2322" max="2322" width="5" style="375" customWidth="1"/>
    <col min="2323" max="2323" width="6.125" style="375" customWidth="1"/>
    <col min="2324" max="2324" width="4.875" style="375" customWidth="1"/>
    <col min="2325" max="2325" width="5.75" style="375" customWidth="1"/>
    <col min="2326" max="2327" width="5" style="375" customWidth="1"/>
    <col min="2328" max="2328" width="5.625" style="375" customWidth="1"/>
    <col min="2329" max="2329" width="5.25" style="375" customWidth="1"/>
    <col min="2330" max="2330" width="6.5" style="375" customWidth="1"/>
    <col min="2331" max="2331" width="6" style="375" customWidth="1"/>
    <col min="2332" max="2332" width="5.75" style="375" customWidth="1"/>
    <col min="2333" max="2333" width="5.5" style="375" customWidth="1"/>
    <col min="2334" max="2334" width="5" style="375" customWidth="1"/>
    <col min="2335" max="2337" width="5.625" style="375" customWidth="1"/>
    <col min="2338" max="2338" width="5" style="375" customWidth="1"/>
    <col min="2339" max="2339" width="6.25" style="375" customWidth="1"/>
    <col min="2340" max="2346" width="5.625" style="375" customWidth="1"/>
    <col min="2347" max="2560" width="8.75" style="375"/>
    <col min="2561" max="2561" width="9.25" style="375" customWidth="1"/>
    <col min="2562" max="2562" width="8.25" style="375" bestFit="1" customWidth="1"/>
    <col min="2563" max="2563" width="7.75" style="375" bestFit="1" customWidth="1"/>
    <col min="2564" max="2565" width="8.125" style="375" customWidth="1"/>
    <col min="2566" max="2566" width="5.75" style="375" bestFit="1" customWidth="1"/>
    <col min="2567" max="2567" width="4.875" style="375" customWidth="1"/>
    <col min="2568" max="2568" width="6.25" style="375" customWidth="1"/>
    <col min="2569" max="2569" width="6.125" style="375" customWidth="1"/>
    <col min="2570" max="2570" width="4.25" style="375" customWidth="1"/>
    <col min="2571" max="2571" width="8.75" style="375" customWidth="1"/>
    <col min="2572" max="2572" width="6.25" style="375" customWidth="1"/>
    <col min="2573" max="2573" width="5.625" style="375" customWidth="1"/>
    <col min="2574" max="2574" width="5.25" style="375" customWidth="1"/>
    <col min="2575" max="2575" width="5.75" style="375" customWidth="1"/>
    <col min="2576" max="2576" width="8.875" style="375" customWidth="1"/>
    <col min="2577" max="2577" width="6.125" style="375" customWidth="1"/>
    <col min="2578" max="2578" width="5" style="375" customWidth="1"/>
    <col min="2579" max="2579" width="6.125" style="375" customWidth="1"/>
    <col min="2580" max="2580" width="4.875" style="375" customWidth="1"/>
    <col min="2581" max="2581" width="5.75" style="375" customWidth="1"/>
    <col min="2582" max="2583" width="5" style="375" customWidth="1"/>
    <col min="2584" max="2584" width="5.625" style="375" customWidth="1"/>
    <col min="2585" max="2585" width="5.25" style="375" customWidth="1"/>
    <col min="2586" max="2586" width="6.5" style="375" customWidth="1"/>
    <col min="2587" max="2587" width="6" style="375" customWidth="1"/>
    <col min="2588" max="2588" width="5.75" style="375" customWidth="1"/>
    <col min="2589" max="2589" width="5.5" style="375" customWidth="1"/>
    <col min="2590" max="2590" width="5" style="375" customWidth="1"/>
    <col min="2591" max="2593" width="5.625" style="375" customWidth="1"/>
    <col min="2594" max="2594" width="5" style="375" customWidth="1"/>
    <col min="2595" max="2595" width="6.25" style="375" customWidth="1"/>
    <col min="2596" max="2602" width="5.625" style="375" customWidth="1"/>
    <col min="2603" max="2816" width="8.75" style="375"/>
    <col min="2817" max="2817" width="9.25" style="375" customWidth="1"/>
    <col min="2818" max="2818" width="8.25" style="375" bestFit="1" customWidth="1"/>
    <col min="2819" max="2819" width="7.75" style="375" bestFit="1" customWidth="1"/>
    <col min="2820" max="2821" width="8.125" style="375" customWidth="1"/>
    <col min="2822" max="2822" width="5.75" style="375" bestFit="1" customWidth="1"/>
    <col min="2823" max="2823" width="4.875" style="375" customWidth="1"/>
    <col min="2824" max="2824" width="6.25" style="375" customWidth="1"/>
    <col min="2825" max="2825" width="6.125" style="375" customWidth="1"/>
    <col min="2826" max="2826" width="4.25" style="375" customWidth="1"/>
    <col min="2827" max="2827" width="8.75" style="375" customWidth="1"/>
    <col min="2828" max="2828" width="6.25" style="375" customWidth="1"/>
    <col min="2829" max="2829" width="5.625" style="375" customWidth="1"/>
    <col min="2830" max="2830" width="5.25" style="375" customWidth="1"/>
    <col min="2831" max="2831" width="5.75" style="375" customWidth="1"/>
    <col min="2832" max="2832" width="8.875" style="375" customWidth="1"/>
    <col min="2833" max="2833" width="6.125" style="375" customWidth="1"/>
    <col min="2834" max="2834" width="5" style="375" customWidth="1"/>
    <col min="2835" max="2835" width="6.125" style="375" customWidth="1"/>
    <col min="2836" max="2836" width="4.875" style="375" customWidth="1"/>
    <col min="2837" max="2837" width="5.75" style="375" customWidth="1"/>
    <col min="2838" max="2839" width="5" style="375" customWidth="1"/>
    <col min="2840" max="2840" width="5.625" style="375" customWidth="1"/>
    <col min="2841" max="2841" width="5.25" style="375" customWidth="1"/>
    <col min="2842" max="2842" width="6.5" style="375" customWidth="1"/>
    <col min="2843" max="2843" width="6" style="375" customWidth="1"/>
    <col min="2844" max="2844" width="5.75" style="375" customWidth="1"/>
    <col min="2845" max="2845" width="5.5" style="375" customWidth="1"/>
    <col min="2846" max="2846" width="5" style="375" customWidth="1"/>
    <col min="2847" max="2849" width="5.625" style="375" customWidth="1"/>
    <col min="2850" max="2850" width="5" style="375" customWidth="1"/>
    <col min="2851" max="2851" width="6.25" style="375" customWidth="1"/>
    <col min="2852" max="2858" width="5.625" style="375" customWidth="1"/>
    <col min="2859" max="3072" width="8.75" style="375"/>
    <col min="3073" max="3073" width="9.25" style="375" customWidth="1"/>
    <col min="3074" max="3074" width="8.25" style="375" bestFit="1" customWidth="1"/>
    <col min="3075" max="3075" width="7.75" style="375" bestFit="1" customWidth="1"/>
    <col min="3076" max="3077" width="8.125" style="375" customWidth="1"/>
    <col min="3078" max="3078" width="5.75" style="375" bestFit="1" customWidth="1"/>
    <col min="3079" max="3079" width="4.875" style="375" customWidth="1"/>
    <col min="3080" max="3080" width="6.25" style="375" customWidth="1"/>
    <col min="3081" max="3081" width="6.125" style="375" customWidth="1"/>
    <col min="3082" max="3082" width="4.25" style="375" customWidth="1"/>
    <col min="3083" max="3083" width="8.75" style="375" customWidth="1"/>
    <col min="3084" max="3084" width="6.25" style="375" customWidth="1"/>
    <col min="3085" max="3085" width="5.625" style="375" customWidth="1"/>
    <col min="3086" max="3086" width="5.25" style="375" customWidth="1"/>
    <col min="3087" max="3087" width="5.75" style="375" customWidth="1"/>
    <col min="3088" max="3088" width="8.875" style="375" customWidth="1"/>
    <col min="3089" max="3089" width="6.125" style="375" customWidth="1"/>
    <col min="3090" max="3090" width="5" style="375" customWidth="1"/>
    <col min="3091" max="3091" width="6.125" style="375" customWidth="1"/>
    <col min="3092" max="3092" width="4.875" style="375" customWidth="1"/>
    <col min="3093" max="3093" width="5.75" style="375" customWidth="1"/>
    <col min="3094" max="3095" width="5" style="375" customWidth="1"/>
    <col min="3096" max="3096" width="5.625" style="375" customWidth="1"/>
    <col min="3097" max="3097" width="5.25" style="375" customWidth="1"/>
    <col min="3098" max="3098" width="6.5" style="375" customWidth="1"/>
    <col min="3099" max="3099" width="6" style="375" customWidth="1"/>
    <col min="3100" max="3100" width="5.75" style="375" customWidth="1"/>
    <col min="3101" max="3101" width="5.5" style="375" customWidth="1"/>
    <col min="3102" max="3102" width="5" style="375" customWidth="1"/>
    <col min="3103" max="3105" width="5.625" style="375" customWidth="1"/>
    <col min="3106" max="3106" width="5" style="375" customWidth="1"/>
    <col min="3107" max="3107" width="6.25" style="375" customWidth="1"/>
    <col min="3108" max="3114" width="5.625" style="375" customWidth="1"/>
    <col min="3115" max="3328" width="8.75" style="375"/>
    <col min="3329" max="3329" width="9.25" style="375" customWidth="1"/>
    <col min="3330" max="3330" width="8.25" style="375" bestFit="1" customWidth="1"/>
    <col min="3331" max="3331" width="7.75" style="375" bestFit="1" customWidth="1"/>
    <col min="3332" max="3333" width="8.125" style="375" customWidth="1"/>
    <col min="3334" max="3334" width="5.75" style="375" bestFit="1" customWidth="1"/>
    <col min="3335" max="3335" width="4.875" style="375" customWidth="1"/>
    <col min="3336" max="3336" width="6.25" style="375" customWidth="1"/>
    <col min="3337" max="3337" width="6.125" style="375" customWidth="1"/>
    <col min="3338" max="3338" width="4.25" style="375" customWidth="1"/>
    <col min="3339" max="3339" width="8.75" style="375" customWidth="1"/>
    <col min="3340" max="3340" width="6.25" style="375" customWidth="1"/>
    <col min="3341" max="3341" width="5.625" style="375" customWidth="1"/>
    <col min="3342" max="3342" width="5.25" style="375" customWidth="1"/>
    <col min="3343" max="3343" width="5.75" style="375" customWidth="1"/>
    <col min="3344" max="3344" width="8.875" style="375" customWidth="1"/>
    <col min="3345" max="3345" width="6.125" style="375" customWidth="1"/>
    <col min="3346" max="3346" width="5" style="375" customWidth="1"/>
    <col min="3347" max="3347" width="6.125" style="375" customWidth="1"/>
    <col min="3348" max="3348" width="4.875" style="375" customWidth="1"/>
    <col min="3349" max="3349" width="5.75" style="375" customWidth="1"/>
    <col min="3350" max="3351" width="5" style="375" customWidth="1"/>
    <col min="3352" max="3352" width="5.625" style="375" customWidth="1"/>
    <col min="3353" max="3353" width="5.25" style="375" customWidth="1"/>
    <col min="3354" max="3354" width="6.5" style="375" customWidth="1"/>
    <col min="3355" max="3355" width="6" style="375" customWidth="1"/>
    <col min="3356" max="3356" width="5.75" style="375" customWidth="1"/>
    <col min="3357" max="3357" width="5.5" style="375" customWidth="1"/>
    <col min="3358" max="3358" width="5" style="375" customWidth="1"/>
    <col min="3359" max="3361" width="5.625" style="375" customWidth="1"/>
    <col min="3362" max="3362" width="5" style="375" customWidth="1"/>
    <col min="3363" max="3363" width="6.25" style="375" customWidth="1"/>
    <col min="3364" max="3370" width="5.625" style="375" customWidth="1"/>
    <col min="3371" max="3584" width="8.75" style="375"/>
    <col min="3585" max="3585" width="9.25" style="375" customWidth="1"/>
    <col min="3586" max="3586" width="8.25" style="375" bestFit="1" customWidth="1"/>
    <col min="3587" max="3587" width="7.75" style="375" bestFit="1" customWidth="1"/>
    <col min="3588" max="3589" width="8.125" style="375" customWidth="1"/>
    <col min="3590" max="3590" width="5.75" style="375" bestFit="1" customWidth="1"/>
    <col min="3591" max="3591" width="4.875" style="375" customWidth="1"/>
    <col min="3592" max="3592" width="6.25" style="375" customWidth="1"/>
    <col min="3593" max="3593" width="6.125" style="375" customWidth="1"/>
    <col min="3594" max="3594" width="4.25" style="375" customWidth="1"/>
    <col min="3595" max="3595" width="8.75" style="375" customWidth="1"/>
    <col min="3596" max="3596" width="6.25" style="375" customWidth="1"/>
    <col min="3597" max="3597" width="5.625" style="375" customWidth="1"/>
    <col min="3598" max="3598" width="5.25" style="375" customWidth="1"/>
    <col min="3599" max="3599" width="5.75" style="375" customWidth="1"/>
    <col min="3600" max="3600" width="8.875" style="375" customWidth="1"/>
    <col min="3601" max="3601" width="6.125" style="375" customWidth="1"/>
    <col min="3602" max="3602" width="5" style="375" customWidth="1"/>
    <col min="3603" max="3603" width="6.125" style="375" customWidth="1"/>
    <col min="3604" max="3604" width="4.875" style="375" customWidth="1"/>
    <col min="3605" max="3605" width="5.75" style="375" customWidth="1"/>
    <col min="3606" max="3607" width="5" style="375" customWidth="1"/>
    <col min="3608" max="3608" width="5.625" style="375" customWidth="1"/>
    <col min="3609" max="3609" width="5.25" style="375" customWidth="1"/>
    <col min="3610" max="3610" width="6.5" style="375" customWidth="1"/>
    <col min="3611" max="3611" width="6" style="375" customWidth="1"/>
    <col min="3612" max="3612" width="5.75" style="375" customWidth="1"/>
    <col min="3613" max="3613" width="5.5" style="375" customWidth="1"/>
    <col min="3614" max="3614" width="5" style="375" customWidth="1"/>
    <col min="3615" max="3617" width="5.625" style="375" customWidth="1"/>
    <col min="3618" max="3618" width="5" style="375" customWidth="1"/>
    <col min="3619" max="3619" width="6.25" style="375" customWidth="1"/>
    <col min="3620" max="3626" width="5.625" style="375" customWidth="1"/>
    <col min="3627" max="3840" width="8.75" style="375"/>
    <col min="3841" max="3841" width="9.25" style="375" customWidth="1"/>
    <col min="3842" max="3842" width="8.25" style="375" bestFit="1" customWidth="1"/>
    <col min="3843" max="3843" width="7.75" style="375" bestFit="1" customWidth="1"/>
    <col min="3844" max="3845" width="8.125" style="375" customWidth="1"/>
    <col min="3846" max="3846" width="5.75" style="375" bestFit="1" customWidth="1"/>
    <col min="3847" max="3847" width="4.875" style="375" customWidth="1"/>
    <col min="3848" max="3848" width="6.25" style="375" customWidth="1"/>
    <col min="3849" max="3849" width="6.125" style="375" customWidth="1"/>
    <col min="3850" max="3850" width="4.25" style="375" customWidth="1"/>
    <col min="3851" max="3851" width="8.75" style="375" customWidth="1"/>
    <col min="3852" max="3852" width="6.25" style="375" customWidth="1"/>
    <col min="3853" max="3853" width="5.625" style="375" customWidth="1"/>
    <col min="3854" max="3854" width="5.25" style="375" customWidth="1"/>
    <col min="3855" max="3855" width="5.75" style="375" customWidth="1"/>
    <col min="3856" max="3856" width="8.875" style="375" customWidth="1"/>
    <col min="3857" max="3857" width="6.125" style="375" customWidth="1"/>
    <col min="3858" max="3858" width="5" style="375" customWidth="1"/>
    <col min="3859" max="3859" width="6.125" style="375" customWidth="1"/>
    <col min="3860" max="3860" width="4.875" style="375" customWidth="1"/>
    <col min="3861" max="3861" width="5.75" style="375" customWidth="1"/>
    <col min="3862" max="3863" width="5" style="375" customWidth="1"/>
    <col min="3864" max="3864" width="5.625" style="375" customWidth="1"/>
    <col min="3865" max="3865" width="5.25" style="375" customWidth="1"/>
    <col min="3866" max="3866" width="6.5" style="375" customWidth="1"/>
    <col min="3867" max="3867" width="6" style="375" customWidth="1"/>
    <col min="3868" max="3868" width="5.75" style="375" customWidth="1"/>
    <col min="3869" max="3869" width="5.5" style="375" customWidth="1"/>
    <col min="3870" max="3870" width="5" style="375" customWidth="1"/>
    <col min="3871" max="3873" width="5.625" style="375" customWidth="1"/>
    <col min="3874" max="3874" width="5" style="375" customWidth="1"/>
    <col min="3875" max="3875" width="6.25" style="375" customWidth="1"/>
    <col min="3876" max="3882" width="5.625" style="375" customWidth="1"/>
    <col min="3883" max="4096" width="8.75" style="375"/>
    <col min="4097" max="4097" width="9.25" style="375" customWidth="1"/>
    <col min="4098" max="4098" width="8.25" style="375" bestFit="1" customWidth="1"/>
    <col min="4099" max="4099" width="7.75" style="375" bestFit="1" customWidth="1"/>
    <col min="4100" max="4101" width="8.125" style="375" customWidth="1"/>
    <col min="4102" max="4102" width="5.75" style="375" bestFit="1" customWidth="1"/>
    <col min="4103" max="4103" width="4.875" style="375" customWidth="1"/>
    <col min="4104" max="4104" width="6.25" style="375" customWidth="1"/>
    <col min="4105" max="4105" width="6.125" style="375" customWidth="1"/>
    <col min="4106" max="4106" width="4.25" style="375" customWidth="1"/>
    <col min="4107" max="4107" width="8.75" style="375" customWidth="1"/>
    <col min="4108" max="4108" width="6.25" style="375" customWidth="1"/>
    <col min="4109" max="4109" width="5.625" style="375" customWidth="1"/>
    <col min="4110" max="4110" width="5.25" style="375" customWidth="1"/>
    <col min="4111" max="4111" width="5.75" style="375" customWidth="1"/>
    <col min="4112" max="4112" width="8.875" style="375" customWidth="1"/>
    <col min="4113" max="4113" width="6.125" style="375" customWidth="1"/>
    <col min="4114" max="4114" width="5" style="375" customWidth="1"/>
    <col min="4115" max="4115" width="6.125" style="375" customWidth="1"/>
    <col min="4116" max="4116" width="4.875" style="375" customWidth="1"/>
    <col min="4117" max="4117" width="5.75" style="375" customWidth="1"/>
    <col min="4118" max="4119" width="5" style="375" customWidth="1"/>
    <col min="4120" max="4120" width="5.625" style="375" customWidth="1"/>
    <col min="4121" max="4121" width="5.25" style="375" customWidth="1"/>
    <col min="4122" max="4122" width="6.5" style="375" customWidth="1"/>
    <col min="4123" max="4123" width="6" style="375" customWidth="1"/>
    <col min="4124" max="4124" width="5.75" style="375" customWidth="1"/>
    <col min="4125" max="4125" width="5.5" style="375" customWidth="1"/>
    <col min="4126" max="4126" width="5" style="375" customWidth="1"/>
    <col min="4127" max="4129" width="5.625" style="375" customWidth="1"/>
    <col min="4130" max="4130" width="5" style="375" customWidth="1"/>
    <col min="4131" max="4131" width="6.25" style="375" customWidth="1"/>
    <col min="4132" max="4138" width="5.625" style="375" customWidth="1"/>
    <col min="4139" max="4352" width="8.75" style="375"/>
    <col min="4353" max="4353" width="9.25" style="375" customWidth="1"/>
    <col min="4354" max="4354" width="8.25" style="375" bestFit="1" customWidth="1"/>
    <col min="4355" max="4355" width="7.75" style="375" bestFit="1" customWidth="1"/>
    <col min="4356" max="4357" width="8.125" style="375" customWidth="1"/>
    <col min="4358" max="4358" width="5.75" style="375" bestFit="1" customWidth="1"/>
    <col min="4359" max="4359" width="4.875" style="375" customWidth="1"/>
    <col min="4360" max="4360" width="6.25" style="375" customWidth="1"/>
    <col min="4361" max="4361" width="6.125" style="375" customWidth="1"/>
    <col min="4362" max="4362" width="4.25" style="375" customWidth="1"/>
    <col min="4363" max="4363" width="8.75" style="375" customWidth="1"/>
    <col min="4364" max="4364" width="6.25" style="375" customWidth="1"/>
    <col min="4365" max="4365" width="5.625" style="375" customWidth="1"/>
    <col min="4366" max="4366" width="5.25" style="375" customWidth="1"/>
    <col min="4367" max="4367" width="5.75" style="375" customWidth="1"/>
    <col min="4368" max="4368" width="8.875" style="375" customWidth="1"/>
    <col min="4369" max="4369" width="6.125" style="375" customWidth="1"/>
    <col min="4370" max="4370" width="5" style="375" customWidth="1"/>
    <col min="4371" max="4371" width="6.125" style="375" customWidth="1"/>
    <col min="4372" max="4372" width="4.875" style="375" customWidth="1"/>
    <col min="4373" max="4373" width="5.75" style="375" customWidth="1"/>
    <col min="4374" max="4375" width="5" style="375" customWidth="1"/>
    <col min="4376" max="4376" width="5.625" style="375" customWidth="1"/>
    <col min="4377" max="4377" width="5.25" style="375" customWidth="1"/>
    <col min="4378" max="4378" width="6.5" style="375" customWidth="1"/>
    <col min="4379" max="4379" width="6" style="375" customWidth="1"/>
    <col min="4380" max="4380" width="5.75" style="375" customWidth="1"/>
    <col min="4381" max="4381" width="5.5" style="375" customWidth="1"/>
    <col min="4382" max="4382" width="5" style="375" customWidth="1"/>
    <col min="4383" max="4385" width="5.625" style="375" customWidth="1"/>
    <col min="4386" max="4386" width="5" style="375" customWidth="1"/>
    <col min="4387" max="4387" width="6.25" style="375" customWidth="1"/>
    <col min="4388" max="4394" width="5.625" style="375" customWidth="1"/>
    <col min="4395" max="4608" width="8.75" style="375"/>
    <col min="4609" max="4609" width="9.25" style="375" customWidth="1"/>
    <col min="4610" max="4610" width="8.25" style="375" bestFit="1" customWidth="1"/>
    <col min="4611" max="4611" width="7.75" style="375" bestFit="1" customWidth="1"/>
    <col min="4612" max="4613" width="8.125" style="375" customWidth="1"/>
    <col min="4614" max="4614" width="5.75" style="375" bestFit="1" customWidth="1"/>
    <col min="4615" max="4615" width="4.875" style="375" customWidth="1"/>
    <col min="4616" max="4616" width="6.25" style="375" customWidth="1"/>
    <col min="4617" max="4617" width="6.125" style="375" customWidth="1"/>
    <col min="4618" max="4618" width="4.25" style="375" customWidth="1"/>
    <col min="4619" max="4619" width="8.75" style="375" customWidth="1"/>
    <col min="4620" max="4620" width="6.25" style="375" customWidth="1"/>
    <col min="4621" max="4621" width="5.625" style="375" customWidth="1"/>
    <col min="4622" max="4622" width="5.25" style="375" customWidth="1"/>
    <col min="4623" max="4623" width="5.75" style="375" customWidth="1"/>
    <col min="4624" max="4624" width="8.875" style="375" customWidth="1"/>
    <col min="4625" max="4625" width="6.125" style="375" customWidth="1"/>
    <col min="4626" max="4626" width="5" style="375" customWidth="1"/>
    <col min="4627" max="4627" width="6.125" style="375" customWidth="1"/>
    <col min="4628" max="4628" width="4.875" style="375" customWidth="1"/>
    <col min="4629" max="4629" width="5.75" style="375" customWidth="1"/>
    <col min="4630" max="4631" width="5" style="375" customWidth="1"/>
    <col min="4632" max="4632" width="5.625" style="375" customWidth="1"/>
    <col min="4633" max="4633" width="5.25" style="375" customWidth="1"/>
    <col min="4634" max="4634" width="6.5" style="375" customWidth="1"/>
    <col min="4635" max="4635" width="6" style="375" customWidth="1"/>
    <col min="4636" max="4636" width="5.75" style="375" customWidth="1"/>
    <col min="4637" max="4637" width="5.5" style="375" customWidth="1"/>
    <col min="4638" max="4638" width="5" style="375" customWidth="1"/>
    <col min="4639" max="4641" width="5.625" style="375" customWidth="1"/>
    <col min="4642" max="4642" width="5" style="375" customWidth="1"/>
    <col min="4643" max="4643" width="6.25" style="375" customWidth="1"/>
    <col min="4644" max="4650" width="5.625" style="375" customWidth="1"/>
    <col min="4651" max="4864" width="8.75" style="375"/>
    <col min="4865" max="4865" width="9.25" style="375" customWidth="1"/>
    <col min="4866" max="4866" width="8.25" style="375" bestFit="1" customWidth="1"/>
    <col min="4867" max="4867" width="7.75" style="375" bestFit="1" customWidth="1"/>
    <col min="4868" max="4869" width="8.125" style="375" customWidth="1"/>
    <col min="4870" max="4870" width="5.75" style="375" bestFit="1" customWidth="1"/>
    <col min="4871" max="4871" width="4.875" style="375" customWidth="1"/>
    <col min="4872" max="4872" width="6.25" style="375" customWidth="1"/>
    <col min="4873" max="4873" width="6.125" style="375" customWidth="1"/>
    <col min="4874" max="4874" width="4.25" style="375" customWidth="1"/>
    <col min="4875" max="4875" width="8.75" style="375" customWidth="1"/>
    <col min="4876" max="4876" width="6.25" style="375" customWidth="1"/>
    <col min="4877" max="4877" width="5.625" style="375" customWidth="1"/>
    <col min="4878" max="4878" width="5.25" style="375" customWidth="1"/>
    <col min="4879" max="4879" width="5.75" style="375" customWidth="1"/>
    <col min="4880" max="4880" width="8.875" style="375" customWidth="1"/>
    <col min="4881" max="4881" width="6.125" style="375" customWidth="1"/>
    <col min="4882" max="4882" width="5" style="375" customWidth="1"/>
    <col min="4883" max="4883" width="6.125" style="375" customWidth="1"/>
    <col min="4884" max="4884" width="4.875" style="375" customWidth="1"/>
    <col min="4885" max="4885" width="5.75" style="375" customWidth="1"/>
    <col min="4886" max="4887" width="5" style="375" customWidth="1"/>
    <col min="4888" max="4888" width="5.625" style="375" customWidth="1"/>
    <col min="4889" max="4889" width="5.25" style="375" customWidth="1"/>
    <col min="4890" max="4890" width="6.5" style="375" customWidth="1"/>
    <col min="4891" max="4891" width="6" style="375" customWidth="1"/>
    <col min="4892" max="4892" width="5.75" style="375" customWidth="1"/>
    <col min="4893" max="4893" width="5.5" style="375" customWidth="1"/>
    <col min="4894" max="4894" width="5" style="375" customWidth="1"/>
    <col min="4895" max="4897" width="5.625" style="375" customWidth="1"/>
    <col min="4898" max="4898" width="5" style="375" customWidth="1"/>
    <col min="4899" max="4899" width="6.25" style="375" customWidth="1"/>
    <col min="4900" max="4906" width="5.625" style="375" customWidth="1"/>
    <col min="4907" max="5120" width="8.75" style="375"/>
    <col min="5121" max="5121" width="9.25" style="375" customWidth="1"/>
    <col min="5122" max="5122" width="8.25" style="375" bestFit="1" customWidth="1"/>
    <col min="5123" max="5123" width="7.75" style="375" bestFit="1" customWidth="1"/>
    <col min="5124" max="5125" width="8.125" style="375" customWidth="1"/>
    <col min="5126" max="5126" width="5.75" style="375" bestFit="1" customWidth="1"/>
    <col min="5127" max="5127" width="4.875" style="375" customWidth="1"/>
    <col min="5128" max="5128" width="6.25" style="375" customWidth="1"/>
    <col min="5129" max="5129" width="6.125" style="375" customWidth="1"/>
    <col min="5130" max="5130" width="4.25" style="375" customWidth="1"/>
    <col min="5131" max="5131" width="8.75" style="375" customWidth="1"/>
    <col min="5132" max="5132" width="6.25" style="375" customWidth="1"/>
    <col min="5133" max="5133" width="5.625" style="375" customWidth="1"/>
    <col min="5134" max="5134" width="5.25" style="375" customWidth="1"/>
    <col min="5135" max="5135" width="5.75" style="375" customWidth="1"/>
    <col min="5136" max="5136" width="8.875" style="375" customWidth="1"/>
    <col min="5137" max="5137" width="6.125" style="375" customWidth="1"/>
    <col min="5138" max="5138" width="5" style="375" customWidth="1"/>
    <col min="5139" max="5139" width="6.125" style="375" customWidth="1"/>
    <col min="5140" max="5140" width="4.875" style="375" customWidth="1"/>
    <col min="5141" max="5141" width="5.75" style="375" customWidth="1"/>
    <col min="5142" max="5143" width="5" style="375" customWidth="1"/>
    <col min="5144" max="5144" width="5.625" style="375" customWidth="1"/>
    <col min="5145" max="5145" width="5.25" style="375" customWidth="1"/>
    <col min="5146" max="5146" width="6.5" style="375" customWidth="1"/>
    <col min="5147" max="5147" width="6" style="375" customWidth="1"/>
    <col min="5148" max="5148" width="5.75" style="375" customWidth="1"/>
    <col min="5149" max="5149" width="5.5" style="375" customWidth="1"/>
    <col min="5150" max="5150" width="5" style="375" customWidth="1"/>
    <col min="5151" max="5153" width="5.625" style="375" customWidth="1"/>
    <col min="5154" max="5154" width="5" style="375" customWidth="1"/>
    <col min="5155" max="5155" width="6.25" style="375" customWidth="1"/>
    <col min="5156" max="5162" width="5.625" style="375" customWidth="1"/>
    <col min="5163" max="5376" width="8.75" style="375"/>
    <col min="5377" max="5377" width="9.25" style="375" customWidth="1"/>
    <col min="5378" max="5378" width="8.25" style="375" bestFit="1" customWidth="1"/>
    <col min="5379" max="5379" width="7.75" style="375" bestFit="1" customWidth="1"/>
    <col min="5380" max="5381" width="8.125" style="375" customWidth="1"/>
    <col min="5382" max="5382" width="5.75" style="375" bestFit="1" customWidth="1"/>
    <col min="5383" max="5383" width="4.875" style="375" customWidth="1"/>
    <col min="5384" max="5384" width="6.25" style="375" customWidth="1"/>
    <col min="5385" max="5385" width="6.125" style="375" customWidth="1"/>
    <col min="5386" max="5386" width="4.25" style="375" customWidth="1"/>
    <col min="5387" max="5387" width="8.75" style="375" customWidth="1"/>
    <col min="5388" max="5388" width="6.25" style="375" customWidth="1"/>
    <col min="5389" max="5389" width="5.625" style="375" customWidth="1"/>
    <col min="5390" max="5390" width="5.25" style="375" customWidth="1"/>
    <col min="5391" max="5391" width="5.75" style="375" customWidth="1"/>
    <col min="5392" max="5392" width="8.875" style="375" customWidth="1"/>
    <col min="5393" max="5393" width="6.125" style="375" customWidth="1"/>
    <col min="5394" max="5394" width="5" style="375" customWidth="1"/>
    <col min="5395" max="5395" width="6.125" style="375" customWidth="1"/>
    <col min="5396" max="5396" width="4.875" style="375" customWidth="1"/>
    <col min="5397" max="5397" width="5.75" style="375" customWidth="1"/>
    <col min="5398" max="5399" width="5" style="375" customWidth="1"/>
    <col min="5400" max="5400" width="5.625" style="375" customWidth="1"/>
    <col min="5401" max="5401" width="5.25" style="375" customWidth="1"/>
    <col min="5402" max="5402" width="6.5" style="375" customWidth="1"/>
    <col min="5403" max="5403" width="6" style="375" customWidth="1"/>
    <col min="5404" max="5404" width="5.75" style="375" customWidth="1"/>
    <col min="5405" max="5405" width="5.5" style="375" customWidth="1"/>
    <col min="5406" max="5406" width="5" style="375" customWidth="1"/>
    <col min="5407" max="5409" width="5.625" style="375" customWidth="1"/>
    <col min="5410" max="5410" width="5" style="375" customWidth="1"/>
    <col min="5411" max="5411" width="6.25" style="375" customWidth="1"/>
    <col min="5412" max="5418" width="5.625" style="375" customWidth="1"/>
    <col min="5419" max="5632" width="8.75" style="375"/>
    <col min="5633" max="5633" width="9.25" style="375" customWidth="1"/>
    <col min="5634" max="5634" width="8.25" style="375" bestFit="1" customWidth="1"/>
    <col min="5635" max="5635" width="7.75" style="375" bestFit="1" customWidth="1"/>
    <col min="5636" max="5637" width="8.125" style="375" customWidth="1"/>
    <col min="5638" max="5638" width="5.75" style="375" bestFit="1" customWidth="1"/>
    <col min="5639" max="5639" width="4.875" style="375" customWidth="1"/>
    <col min="5640" max="5640" width="6.25" style="375" customWidth="1"/>
    <col min="5641" max="5641" width="6.125" style="375" customWidth="1"/>
    <col min="5642" max="5642" width="4.25" style="375" customWidth="1"/>
    <col min="5643" max="5643" width="8.75" style="375" customWidth="1"/>
    <col min="5644" max="5644" width="6.25" style="375" customWidth="1"/>
    <col min="5645" max="5645" width="5.625" style="375" customWidth="1"/>
    <col min="5646" max="5646" width="5.25" style="375" customWidth="1"/>
    <col min="5647" max="5647" width="5.75" style="375" customWidth="1"/>
    <col min="5648" max="5648" width="8.875" style="375" customWidth="1"/>
    <col min="5649" max="5649" width="6.125" style="375" customWidth="1"/>
    <col min="5650" max="5650" width="5" style="375" customWidth="1"/>
    <col min="5651" max="5651" width="6.125" style="375" customWidth="1"/>
    <col min="5652" max="5652" width="4.875" style="375" customWidth="1"/>
    <col min="5653" max="5653" width="5.75" style="375" customWidth="1"/>
    <col min="5654" max="5655" width="5" style="375" customWidth="1"/>
    <col min="5656" max="5656" width="5.625" style="375" customWidth="1"/>
    <col min="5657" max="5657" width="5.25" style="375" customWidth="1"/>
    <col min="5658" max="5658" width="6.5" style="375" customWidth="1"/>
    <col min="5659" max="5659" width="6" style="375" customWidth="1"/>
    <col min="5660" max="5660" width="5.75" style="375" customWidth="1"/>
    <col min="5661" max="5661" width="5.5" style="375" customWidth="1"/>
    <col min="5662" max="5662" width="5" style="375" customWidth="1"/>
    <col min="5663" max="5665" width="5.625" style="375" customWidth="1"/>
    <col min="5666" max="5666" width="5" style="375" customWidth="1"/>
    <col min="5667" max="5667" width="6.25" style="375" customWidth="1"/>
    <col min="5668" max="5674" width="5.625" style="375" customWidth="1"/>
    <col min="5675" max="5888" width="8.75" style="375"/>
    <col min="5889" max="5889" width="9.25" style="375" customWidth="1"/>
    <col min="5890" max="5890" width="8.25" style="375" bestFit="1" customWidth="1"/>
    <col min="5891" max="5891" width="7.75" style="375" bestFit="1" customWidth="1"/>
    <col min="5892" max="5893" width="8.125" style="375" customWidth="1"/>
    <col min="5894" max="5894" width="5.75" style="375" bestFit="1" customWidth="1"/>
    <col min="5895" max="5895" width="4.875" style="375" customWidth="1"/>
    <col min="5896" max="5896" width="6.25" style="375" customWidth="1"/>
    <col min="5897" max="5897" width="6.125" style="375" customWidth="1"/>
    <col min="5898" max="5898" width="4.25" style="375" customWidth="1"/>
    <col min="5899" max="5899" width="8.75" style="375" customWidth="1"/>
    <col min="5900" max="5900" width="6.25" style="375" customWidth="1"/>
    <col min="5901" max="5901" width="5.625" style="375" customWidth="1"/>
    <col min="5902" max="5902" width="5.25" style="375" customWidth="1"/>
    <col min="5903" max="5903" width="5.75" style="375" customWidth="1"/>
    <col min="5904" max="5904" width="8.875" style="375" customWidth="1"/>
    <col min="5905" max="5905" width="6.125" style="375" customWidth="1"/>
    <col min="5906" max="5906" width="5" style="375" customWidth="1"/>
    <col min="5907" max="5907" width="6.125" style="375" customWidth="1"/>
    <col min="5908" max="5908" width="4.875" style="375" customWidth="1"/>
    <col min="5909" max="5909" width="5.75" style="375" customWidth="1"/>
    <col min="5910" max="5911" width="5" style="375" customWidth="1"/>
    <col min="5912" max="5912" width="5.625" style="375" customWidth="1"/>
    <col min="5913" max="5913" width="5.25" style="375" customWidth="1"/>
    <col min="5914" max="5914" width="6.5" style="375" customWidth="1"/>
    <col min="5915" max="5915" width="6" style="375" customWidth="1"/>
    <col min="5916" max="5916" width="5.75" style="375" customWidth="1"/>
    <col min="5917" max="5917" width="5.5" style="375" customWidth="1"/>
    <col min="5918" max="5918" width="5" style="375" customWidth="1"/>
    <col min="5919" max="5921" width="5.625" style="375" customWidth="1"/>
    <col min="5922" max="5922" width="5" style="375" customWidth="1"/>
    <col min="5923" max="5923" width="6.25" style="375" customWidth="1"/>
    <col min="5924" max="5930" width="5.625" style="375" customWidth="1"/>
    <col min="5931" max="6144" width="8.75" style="375"/>
    <col min="6145" max="6145" width="9.25" style="375" customWidth="1"/>
    <col min="6146" max="6146" width="8.25" style="375" bestFit="1" customWidth="1"/>
    <col min="6147" max="6147" width="7.75" style="375" bestFit="1" customWidth="1"/>
    <col min="6148" max="6149" width="8.125" style="375" customWidth="1"/>
    <col min="6150" max="6150" width="5.75" style="375" bestFit="1" customWidth="1"/>
    <col min="6151" max="6151" width="4.875" style="375" customWidth="1"/>
    <col min="6152" max="6152" width="6.25" style="375" customWidth="1"/>
    <col min="6153" max="6153" width="6.125" style="375" customWidth="1"/>
    <col min="6154" max="6154" width="4.25" style="375" customWidth="1"/>
    <col min="6155" max="6155" width="8.75" style="375" customWidth="1"/>
    <col min="6156" max="6156" width="6.25" style="375" customWidth="1"/>
    <col min="6157" max="6157" width="5.625" style="375" customWidth="1"/>
    <col min="6158" max="6158" width="5.25" style="375" customWidth="1"/>
    <col min="6159" max="6159" width="5.75" style="375" customWidth="1"/>
    <col min="6160" max="6160" width="8.875" style="375" customWidth="1"/>
    <col min="6161" max="6161" width="6.125" style="375" customWidth="1"/>
    <col min="6162" max="6162" width="5" style="375" customWidth="1"/>
    <col min="6163" max="6163" width="6.125" style="375" customWidth="1"/>
    <col min="6164" max="6164" width="4.875" style="375" customWidth="1"/>
    <col min="6165" max="6165" width="5.75" style="375" customWidth="1"/>
    <col min="6166" max="6167" width="5" style="375" customWidth="1"/>
    <col min="6168" max="6168" width="5.625" style="375" customWidth="1"/>
    <col min="6169" max="6169" width="5.25" style="375" customWidth="1"/>
    <col min="6170" max="6170" width="6.5" style="375" customWidth="1"/>
    <col min="6171" max="6171" width="6" style="375" customWidth="1"/>
    <col min="6172" max="6172" width="5.75" style="375" customWidth="1"/>
    <col min="6173" max="6173" width="5.5" style="375" customWidth="1"/>
    <col min="6174" max="6174" width="5" style="375" customWidth="1"/>
    <col min="6175" max="6177" width="5.625" style="375" customWidth="1"/>
    <col min="6178" max="6178" width="5" style="375" customWidth="1"/>
    <col min="6179" max="6179" width="6.25" style="375" customWidth="1"/>
    <col min="6180" max="6186" width="5.625" style="375" customWidth="1"/>
    <col min="6187" max="6400" width="8.75" style="375"/>
    <col min="6401" max="6401" width="9.25" style="375" customWidth="1"/>
    <col min="6402" max="6402" width="8.25" style="375" bestFit="1" customWidth="1"/>
    <col min="6403" max="6403" width="7.75" style="375" bestFit="1" customWidth="1"/>
    <col min="6404" max="6405" width="8.125" style="375" customWidth="1"/>
    <col min="6406" max="6406" width="5.75" style="375" bestFit="1" customWidth="1"/>
    <col min="6407" max="6407" width="4.875" style="375" customWidth="1"/>
    <col min="6408" max="6408" width="6.25" style="375" customWidth="1"/>
    <col min="6409" max="6409" width="6.125" style="375" customWidth="1"/>
    <col min="6410" max="6410" width="4.25" style="375" customWidth="1"/>
    <col min="6411" max="6411" width="8.75" style="375" customWidth="1"/>
    <col min="6412" max="6412" width="6.25" style="375" customWidth="1"/>
    <col min="6413" max="6413" width="5.625" style="375" customWidth="1"/>
    <col min="6414" max="6414" width="5.25" style="375" customWidth="1"/>
    <col min="6415" max="6415" width="5.75" style="375" customWidth="1"/>
    <col min="6416" max="6416" width="8.875" style="375" customWidth="1"/>
    <col min="6417" max="6417" width="6.125" style="375" customWidth="1"/>
    <col min="6418" max="6418" width="5" style="375" customWidth="1"/>
    <col min="6419" max="6419" width="6.125" style="375" customWidth="1"/>
    <col min="6420" max="6420" width="4.875" style="375" customWidth="1"/>
    <col min="6421" max="6421" width="5.75" style="375" customWidth="1"/>
    <col min="6422" max="6423" width="5" style="375" customWidth="1"/>
    <col min="6424" max="6424" width="5.625" style="375" customWidth="1"/>
    <col min="6425" max="6425" width="5.25" style="375" customWidth="1"/>
    <col min="6426" max="6426" width="6.5" style="375" customWidth="1"/>
    <col min="6427" max="6427" width="6" style="375" customWidth="1"/>
    <col min="6428" max="6428" width="5.75" style="375" customWidth="1"/>
    <col min="6429" max="6429" width="5.5" style="375" customWidth="1"/>
    <col min="6430" max="6430" width="5" style="375" customWidth="1"/>
    <col min="6431" max="6433" width="5.625" style="375" customWidth="1"/>
    <col min="6434" max="6434" width="5" style="375" customWidth="1"/>
    <col min="6435" max="6435" width="6.25" style="375" customWidth="1"/>
    <col min="6436" max="6442" width="5.625" style="375" customWidth="1"/>
    <col min="6443" max="6656" width="8.75" style="375"/>
    <col min="6657" max="6657" width="9.25" style="375" customWidth="1"/>
    <col min="6658" max="6658" width="8.25" style="375" bestFit="1" customWidth="1"/>
    <col min="6659" max="6659" width="7.75" style="375" bestFit="1" customWidth="1"/>
    <col min="6660" max="6661" width="8.125" style="375" customWidth="1"/>
    <col min="6662" max="6662" width="5.75" style="375" bestFit="1" customWidth="1"/>
    <col min="6663" max="6663" width="4.875" style="375" customWidth="1"/>
    <col min="6664" max="6664" width="6.25" style="375" customWidth="1"/>
    <col min="6665" max="6665" width="6.125" style="375" customWidth="1"/>
    <col min="6666" max="6666" width="4.25" style="375" customWidth="1"/>
    <col min="6667" max="6667" width="8.75" style="375" customWidth="1"/>
    <col min="6668" max="6668" width="6.25" style="375" customWidth="1"/>
    <col min="6669" max="6669" width="5.625" style="375" customWidth="1"/>
    <col min="6670" max="6670" width="5.25" style="375" customWidth="1"/>
    <col min="6671" max="6671" width="5.75" style="375" customWidth="1"/>
    <col min="6672" max="6672" width="8.875" style="375" customWidth="1"/>
    <col min="6673" max="6673" width="6.125" style="375" customWidth="1"/>
    <col min="6674" max="6674" width="5" style="375" customWidth="1"/>
    <col min="6675" max="6675" width="6.125" style="375" customWidth="1"/>
    <col min="6676" max="6676" width="4.875" style="375" customWidth="1"/>
    <col min="6677" max="6677" width="5.75" style="375" customWidth="1"/>
    <col min="6678" max="6679" width="5" style="375" customWidth="1"/>
    <col min="6680" max="6680" width="5.625" style="375" customWidth="1"/>
    <col min="6681" max="6681" width="5.25" style="375" customWidth="1"/>
    <col min="6682" max="6682" width="6.5" style="375" customWidth="1"/>
    <col min="6683" max="6683" width="6" style="375" customWidth="1"/>
    <col min="6684" max="6684" width="5.75" style="375" customWidth="1"/>
    <col min="6685" max="6685" width="5.5" style="375" customWidth="1"/>
    <col min="6686" max="6686" width="5" style="375" customWidth="1"/>
    <col min="6687" max="6689" width="5.625" style="375" customWidth="1"/>
    <col min="6690" max="6690" width="5" style="375" customWidth="1"/>
    <col min="6691" max="6691" width="6.25" style="375" customWidth="1"/>
    <col min="6692" max="6698" width="5.625" style="375" customWidth="1"/>
    <col min="6699" max="6912" width="8.75" style="375"/>
    <col min="6913" max="6913" width="9.25" style="375" customWidth="1"/>
    <col min="6914" max="6914" width="8.25" style="375" bestFit="1" customWidth="1"/>
    <col min="6915" max="6915" width="7.75" style="375" bestFit="1" customWidth="1"/>
    <col min="6916" max="6917" width="8.125" style="375" customWidth="1"/>
    <col min="6918" max="6918" width="5.75" style="375" bestFit="1" customWidth="1"/>
    <col min="6919" max="6919" width="4.875" style="375" customWidth="1"/>
    <col min="6920" max="6920" width="6.25" style="375" customWidth="1"/>
    <col min="6921" max="6921" width="6.125" style="375" customWidth="1"/>
    <col min="6922" max="6922" width="4.25" style="375" customWidth="1"/>
    <col min="6923" max="6923" width="8.75" style="375" customWidth="1"/>
    <col min="6924" max="6924" width="6.25" style="375" customWidth="1"/>
    <col min="6925" max="6925" width="5.625" style="375" customWidth="1"/>
    <col min="6926" max="6926" width="5.25" style="375" customWidth="1"/>
    <col min="6927" max="6927" width="5.75" style="375" customWidth="1"/>
    <col min="6928" max="6928" width="8.875" style="375" customWidth="1"/>
    <col min="6929" max="6929" width="6.125" style="375" customWidth="1"/>
    <col min="6930" max="6930" width="5" style="375" customWidth="1"/>
    <col min="6931" max="6931" width="6.125" style="375" customWidth="1"/>
    <col min="6932" max="6932" width="4.875" style="375" customWidth="1"/>
    <col min="6933" max="6933" width="5.75" style="375" customWidth="1"/>
    <col min="6934" max="6935" width="5" style="375" customWidth="1"/>
    <col min="6936" max="6936" width="5.625" style="375" customWidth="1"/>
    <col min="6937" max="6937" width="5.25" style="375" customWidth="1"/>
    <col min="6938" max="6938" width="6.5" style="375" customWidth="1"/>
    <col min="6939" max="6939" width="6" style="375" customWidth="1"/>
    <col min="6940" max="6940" width="5.75" style="375" customWidth="1"/>
    <col min="6941" max="6941" width="5.5" style="375" customWidth="1"/>
    <col min="6942" max="6942" width="5" style="375" customWidth="1"/>
    <col min="6943" max="6945" width="5.625" style="375" customWidth="1"/>
    <col min="6946" max="6946" width="5" style="375" customWidth="1"/>
    <col min="6947" max="6947" width="6.25" style="375" customWidth="1"/>
    <col min="6948" max="6954" width="5.625" style="375" customWidth="1"/>
    <col min="6955" max="7168" width="8.75" style="375"/>
    <col min="7169" max="7169" width="9.25" style="375" customWidth="1"/>
    <col min="7170" max="7170" width="8.25" style="375" bestFit="1" customWidth="1"/>
    <col min="7171" max="7171" width="7.75" style="375" bestFit="1" customWidth="1"/>
    <col min="7172" max="7173" width="8.125" style="375" customWidth="1"/>
    <col min="7174" max="7174" width="5.75" style="375" bestFit="1" customWidth="1"/>
    <col min="7175" max="7175" width="4.875" style="375" customWidth="1"/>
    <col min="7176" max="7176" width="6.25" style="375" customWidth="1"/>
    <col min="7177" max="7177" width="6.125" style="375" customWidth="1"/>
    <col min="7178" max="7178" width="4.25" style="375" customWidth="1"/>
    <col min="7179" max="7179" width="8.75" style="375" customWidth="1"/>
    <col min="7180" max="7180" width="6.25" style="375" customWidth="1"/>
    <col min="7181" max="7181" width="5.625" style="375" customWidth="1"/>
    <col min="7182" max="7182" width="5.25" style="375" customWidth="1"/>
    <col min="7183" max="7183" width="5.75" style="375" customWidth="1"/>
    <col min="7184" max="7184" width="8.875" style="375" customWidth="1"/>
    <col min="7185" max="7185" width="6.125" style="375" customWidth="1"/>
    <col min="7186" max="7186" width="5" style="375" customWidth="1"/>
    <col min="7187" max="7187" width="6.125" style="375" customWidth="1"/>
    <col min="7188" max="7188" width="4.875" style="375" customWidth="1"/>
    <col min="7189" max="7189" width="5.75" style="375" customWidth="1"/>
    <col min="7190" max="7191" width="5" style="375" customWidth="1"/>
    <col min="7192" max="7192" width="5.625" style="375" customWidth="1"/>
    <col min="7193" max="7193" width="5.25" style="375" customWidth="1"/>
    <col min="7194" max="7194" width="6.5" style="375" customWidth="1"/>
    <col min="7195" max="7195" width="6" style="375" customWidth="1"/>
    <col min="7196" max="7196" width="5.75" style="375" customWidth="1"/>
    <col min="7197" max="7197" width="5.5" style="375" customWidth="1"/>
    <col min="7198" max="7198" width="5" style="375" customWidth="1"/>
    <col min="7199" max="7201" width="5.625" style="375" customWidth="1"/>
    <col min="7202" max="7202" width="5" style="375" customWidth="1"/>
    <col min="7203" max="7203" width="6.25" style="375" customWidth="1"/>
    <col min="7204" max="7210" width="5.625" style="375" customWidth="1"/>
    <col min="7211" max="7424" width="8.75" style="375"/>
    <col min="7425" max="7425" width="9.25" style="375" customWidth="1"/>
    <col min="7426" max="7426" width="8.25" style="375" bestFit="1" customWidth="1"/>
    <col min="7427" max="7427" width="7.75" style="375" bestFit="1" customWidth="1"/>
    <col min="7428" max="7429" width="8.125" style="375" customWidth="1"/>
    <col min="7430" max="7430" width="5.75" style="375" bestFit="1" customWidth="1"/>
    <col min="7431" max="7431" width="4.875" style="375" customWidth="1"/>
    <col min="7432" max="7432" width="6.25" style="375" customWidth="1"/>
    <col min="7433" max="7433" width="6.125" style="375" customWidth="1"/>
    <col min="7434" max="7434" width="4.25" style="375" customWidth="1"/>
    <col min="7435" max="7435" width="8.75" style="375" customWidth="1"/>
    <col min="7436" max="7436" width="6.25" style="375" customWidth="1"/>
    <col min="7437" max="7437" width="5.625" style="375" customWidth="1"/>
    <col min="7438" max="7438" width="5.25" style="375" customWidth="1"/>
    <col min="7439" max="7439" width="5.75" style="375" customWidth="1"/>
    <col min="7440" max="7440" width="8.875" style="375" customWidth="1"/>
    <col min="7441" max="7441" width="6.125" style="375" customWidth="1"/>
    <col min="7442" max="7442" width="5" style="375" customWidth="1"/>
    <col min="7443" max="7443" width="6.125" style="375" customWidth="1"/>
    <col min="7444" max="7444" width="4.875" style="375" customWidth="1"/>
    <col min="7445" max="7445" width="5.75" style="375" customWidth="1"/>
    <col min="7446" max="7447" width="5" style="375" customWidth="1"/>
    <col min="7448" max="7448" width="5.625" style="375" customWidth="1"/>
    <col min="7449" max="7449" width="5.25" style="375" customWidth="1"/>
    <col min="7450" max="7450" width="6.5" style="375" customWidth="1"/>
    <col min="7451" max="7451" width="6" style="375" customWidth="1"/>
    <col min="7452" max="7452" width="5.75" style="375" customWidth="1"/>
    <col min="7453" max="7453" width="5.5" style="375" customWidth="1"/>
    <col min="7454" max="7454" width="5" style="375" customWidth="1"/>
    <col min="7455" max="7457" width="5.625" style="375" customWidth="1"/>
    <col min="7458" max="7458" width="5" style="375" customWidth="1"/>
    <col min="7459" max="7459" width="6.25" style="375" customWidth="1"/>
    <col min="7460" max="7466" width="5.625" style="375" customWidth="1"/>
    <col min="7467" max="7680" width="8.75" style="375"/>
    <col min="7681" max="7681" width="9.25" style="375" customWidth="1"/>
    <col min="7682" max="7682" width="8.25" style="375" bestFit="1" customWidth="1"/>
    <col min="7683" max="7683" width="7.75" style="375" bestFit="1" customWidth="1"/>
    <col min="7684" max="7685" width="8.125" style="375" customWidth="1"/>
    <col min="7686" max="7686" width="5.75" style="375" bestFit="1" customWidth="1"/>
    <col min="7687" max="7687" width="4.875" style="375" customWidth="1"/>
    <col min="7688" max="7688" width="6.25" style="375" customWidth="1"/>
    <col min="7689" max="7689" width="6.125" style="375" customWidth="1"/>
    <col min="7690" max="7690" width="4.25" style="375" customWidth="1"/>
    <col min="7691" max="7691" width="8.75" style="375" customWidth="1"/>
    <col min="7692" max="7692" width="6.25" style="375" customWidth="1"/>
    <col min="7693" max="7693" width="5.625" style="375" customWidth="1"/>
    <col min="7694" max="7694" width="5.25" style="375" customWidth="1"/>
    <col min="7695" max="7695" width="5.75" style="375" customWidth="1"/>
    <col min="7696" max="7696" width="8.875" style="375" customWidth="1"/>
    <col min="7697" max="7697" width="6.125" style="375" customWidth="1"/>
    <col min="7698" max="7698" width="5" style="375" customWidth="1"/>
    <col min="7699" max="7699" width="6.125" style="375" customWidth="1"/>
    <col min="7700" max="7700" width="4.875" style="375" customWidth="1"/>
    <col min="7701" max="7701" width="5.75" style="375" customWidth="1"/>
    <col min="7702" max="7703" width="5" style="375" customWidth="1"/>
    <col min="7704" max="7704" width="5.625" style="375" customWidth="1"/>
    <col min="7705" max="7705" width="5.25" style="375" customWidth="1"/>
    <col min="7706" max="7706" width="6.5" style="375" customWidth="1"/>
    <col min="7707" max="7707" width="6" style="375" customWidth="1"/>
    <col min="7708" max="7708" width="5.75" style="375" customWidth="1"/>
    <col min="7709" max="7709" width="5.5" style="375" customWidth="1"/>
    <col min="7710" max="7710" width="5" style="375" customWidth="1"/>
    <col min="7711" max="7713" width="5.625" style="375" customWidth="1"/>
    <col min="7714" max="7714" width="5" style="375" customWidth="1"/>
    <col min="7715" max="7715" width="6.25" style="375" customWidth="1"/>
    <col min="7716" max="7722" width="5.625" style="375" customWidth="1"/>
    <col min="7723" max="7936" width="8.75" style="375"/>
    <col min="7937" max="7937" width="9.25" style="375" customWidth="1"/>
    <col min="7938" max="7938" width="8.25" style="375" bestFit="1" customWidth="1"/>
    <col min="7939" max="7939" width="7.75" style="375" bestFit="1" customWidth="1"/>
    <col min="7940" max="7941" width="8.125" style="375" customWidth="1"/>
    <col min="7942" max="7942" width="5.75" style="375" bestFit="1" customWidth="1"/>
    <col min="7943" max="7943" width="4.875" style="375" customWidth="1"/>
    <col min="7944" max="7944" width="6.25" style="375" customWidth="1"/>
    <col min="7945" max="7945" width="6.125" style="375" customWidth="1"/>
    <col min="7946" max="7946" width="4.25" style="375" customWidth="1"/>
    <col min="7947" max="7947" width="8.75" style="375" customWidth="1"/>
    <col min="7948" max="7948" width="6.25" style="375" customWidth="1"/>
    <col min="7949" max="7949" width="5.625" style="375" customWidth="1"/>
    <col min="7950" max="7950" width="5.25" style="375" customWidth="1"/>
    <col min="7951" max="7951" width="5.75" style="375" customWidth="1"/>
    <col min="7952" max="7952" width="8.875" style="375" customWidth="1"/>
    <col min="7953" max="7953" width="6.125" style="375" customWidth="1"/>
    <col min="7954" max="7954" width="5" style="375" customWidth="1"/>
    <col min="7955" max="7955" width="6.125" style="375" customWidth="1"/>
    <col min="7956" max="7956" width="4.875" style="375" customWidth="1"/>
    <col min="7957" max="7957" width="5.75" style="375" customWidth="1"/>
    <col min="7958" max="7959" width="5" style="375" customWidth="1"/>
    <col min="7960" max="7960" width="5.625" style="375" customWidth="1"/>
    <col min="7961" max="7961" width="5.25" style="375" customWidth="1"/>
    <col min="7962" max="7962" width="6.5" style="375" customWidth="1"/>
    <col min="7963" max="7963" width="6" style="375" customWidth="1"/>
    <col min="7964" max="7964" width="5.75" style="375" customWidth="1"/>
    <col min="7965" max="7965" width="5.5" style="375" customWidth="1"/>
    <col min="7966" max="7966" width="5" style="375" customWidth="1"/>
    <col min="7967" max="7969" width="5.625" style="375" customWidth="1"/>
    <col min="7970" max="7970" width="5" style="375" customWidth="1"/>
    <col min="7971" max="7971" width="6.25" style="375" customWidth="1"/>
    <col min="7972" max="7978" width="5.625" style="375" customWidth="1"/>
    <col min="7979" max="8192" width="8.75" style="375"/>
    <col min="8193" max="8193" width="9.25" style="375" customWidth="1"/>
    <col min="8194" max="8194" width="8.25" style="375" bestFit="1" customWidth="1"/>
    <col min="8195" max="8195" width="7.75" style="375" bestFit="1" customWidth="1"/>
    <col min="8196" max="8197" width="8.125" style="375" customWidth="1"/>
    <col min="8198" max="8198" width="5.75" style="375" bestFit="1" customWidth="1"/>
    <col min="8199" max="8199" width="4.875" style="375" customWidth="1"/>
    <col min="8200" max="8200" width="6.25" style="375" customWidth="1"/>
    <col min="8201" max="8201" width="6.125" style="375" customWidth="1"/>
    <col min="8202" max="8202" width="4.25" style="375" customWidth="1"/>
    <col min="8203" max="8203" width="8.75" style="375" customWidth="1"/>
    <col min="8204" max="8204" width="6.25" style="375" customWidth="1"/>
    <col min="8205" max="8205" width="5.625" style="375" customWidth="1"/>
    <col min="8206" max="8206" width="5.25" style="375" customWidth="1"/>
    <col min="8207" max="8207" width="5.75" style="375" customWidth="1"/>
    <col min="8208" max="8208" width="8.875" style="375" customWidth="1"/>
    <col min="8209" max="8209" width="6.125" style="375" customWidth="1"/>
    <col min="8210" max="8210" width="5" style="375" customWidth="1"/>
    <col min="8211" max="8211" width="6.125" style="375" customWidth="1"/>
    <col min="8212" max="8212" width="4.875" style="375" customWidth="1"/>
    <col min="8213" max="8213" width="5.75" style="375" customWidth="1"/>
    <col min="8214" max="8215" width="5" style="375" customWidth="1"/>
    <col min="8216" max="8216" width="5.625" style="375" customWidth="1"/>
    <col min="8217" max="8217" width="5.25" style="375" customWidth="1"/>
    <col min="8218" max="8218" width="6.5" style="375" customWidth="1"/>
    <col min="8219" max="8219" width="6" style="375" customWidth="1"/>
    <col min="8220" max="8220" width="5.75" style="375" customWidth="1"/>
    <col min="8221" max="8221" width="5.5" style="375" customWidth="1"/>
    <col min="8222" max="8222" width="5" style="375" customWidth="1"/>
    <col min="8223" max="8225" width="5.625" style="375" customWidth="1"/>
    <col min="8226" max="8226" width="5" style="375" customWidth="1"/>
    <col min="8227" max="8227" width="6.25" style="375" customWidth="1"/>
    <col min="8228" max="8234" width="5.625" style="375" customWidth="1"/>
    <col min="8235" max="8448" width="8.75" style="375"/>
    <col min="8449" max="8449" width="9.25" style="375" customWidth="1"/>
    <col min="8450" max="8450" width="8.25" style="375" bestFit="1" customWidth="1"/>
    <col min="8451" max="8451" width="7.75" style="375" bestFit="1" customWidth="1"/>
    <col min="8452" max="8453" width="8.125" style="375" customWidth="1"/>
    <col min="8454" max="8454" width="5.75" style="375" bestFit="1" customWidth="1"/>
    <col min="8455" max="8455" width="4.875" style="375" customWidth="1"/>
    <col min="8456" max="8456" width="6.25" style="375" customWidth="1"/>
    <col min="8457" max="8457" width="6.125" style="375" customWidth="1"/>
    <col min="8458" max="8458" width="4.25" style="375" customWidth="1"/>
    <col min="8459" max="8459" width="8.75" style="375" customWidth="1"/>
    <col min="8460" max="8460" width="6.25" style="375" customWidth="1"/>
    <col min="8461" max="8461" width="5.625" style="375" customWidth="1"/>
    <col min="8462" max="8462" width="5.25" style="375" customWidth="1"/>
    <col min="8463" max="8463" width="5.75" style="375" customWidth="1"/>
    <col min="8464" max="8464" width="8.875" style="375" customWidth="1"/>
    <col min="8465" max="8465" width="6.125" style="375" customWidth="1"/>
    <col min="8466" max="8466" width="5" style="375" customWidth="1"/>
    <col min="8467" max="8467" width="6.125" style="375" customWidth="1"/>
    <col min="8468" max="8468" width="4.875" style="375" customWidth="1"/>
    <col min="8469" max="8469" width="5.75" style="375" customWidth="1"/>
    <col min="8470" max="8471" width="5" style="375" customWidth="1"/>
    <col min="8472" max="8472" width="5.625" style="375" customWidth="1"/>
    <col min="8473" max="8473" width="5.25" style="375" customWidth="1"/>
    <col min="8474" max="8474" width="6.5" style="375" customWidth="1"/>
    <col min="8475" max="8475" width="6" style="375" customWidth="1"/>
    <col min="8476" max="8476" width="5.75" style="375" customWidth="1"/>
    <col min="8477" max="8477" width="5.5" style="375" customWidth="1"/>
    <col min="8478" max="8478" width="5" style="375" customWidth="1"/>
    <col min="8479" max="8481" width="5.625" style="375" customWidth="1"/>
    <col min="8482" max="8482" width="5" style="375" customWidth="1"/>
    <col min="8483" max="8483" width="6.25" style="375" customWidth="1"/>
    <col min="8484" max="8490" width="5.625" style="375" customWidth="1"/>
    <col min="8491" max="8704" width="8.75" style="375"/>
    <col min="8705" max="8705" width="9.25" style="375" customWidth="1"/>
    <col min="8706" max="8706" width="8.25" style="375" bestFit="1" customWidth="1"/>
    <col min="8707" max="8707" width="7.75" style="375" bestFit="1" customWidth="1"/>
    <col min="8708" max="8709" width="8.125" style="375" customWidth="1"/>
    <col min="8710" max="8710" width="5.75" style="375" bestFit="1" customWidth="1"/>
    <col min="8711" max="8711" width="4.875" style="375" customWidth="1"/>
    <col min="8712" max="8712" width="6.25" style="375" customWidth="1"/>
    <col min="8713" max="8713" width="6.125" style="375" customWidth="1"/>
    <col min="8714" max="8714" width="4.25" style="375" customWidth="1"/>
    <col min="8715" max="8715" width="8.75" style="375" customWidth="1"/>
    <col min="8716" max="8716" width="6.25" style="375" customWidth="1"/>
    <col min="8717" max="8717" width="5.625" style="375" customWidth="1"/>
    <col min="8718" max="8718" width="5.25" style="375" customWidth="1"/>
    <col min="8719" max="8719" width="5.75" style="375" customWidth="1"/>
    <col min="8720" max="8720" width="8.875" style="375" customWidth="1"/>
    <col min="8721" max="8721" width="6.125" style="375" customWidth="1"/>
    <col min="8722" max="8722" width="5" style="375" customWidth="1"/>
    <col min="8723" max="8723" width="6.125" style="375" customWidth="1"/>
    <col min="8724" max="8724" width="4.875" style="375" customWidth="1"/>
    <col min="8725" max="8725" width="5.75" style="375" customWidth="1"/>
    <col min="8726" max="8727" width="5" style="375" customWidth="1"/>
    <col min="8728" max="8728" width="5.625" style="375" customWidth="1"/>
    <col min="8729" max="8729" width="5.25" style="375" customWidth="1"/>
    <col min="8730" max="8730" width="6.5" style="375" customWidth="1"/>
    <col min="8731" max="8731" width="6" style="375" customWidth="1"/>
    <col min="8732" max="8732" width="5.75" style="375" customWidth="1"/>
    <col min="8733" max="8733" width="5.5" style="375" customWidth="1"/>
    <col min="8734" max="8734" width="5" style="375" customWidth="1"/>
    <col min="8735" max="8737" width="5.625" style="375" customWidth="1"/>
    <col min="8738" max="8738" width="5" style="375" customWidth="1"/>
    <col min="8739" max="8739" width="6.25" style="375" customWidth="1"/>
    <col min="8740" max="8746" width="5.625" style="375" customWidth="1"/>
    <col min="8747" max="8960" width="8.75" style="375"/>
    <col min="8961" max="8961" width="9.25" style="375" customWidth="1"/>
    <col min="8962" max="8962" width="8.25" style="375" bestFit="1" customWidth="1"/>
    <col min="8963" max="8963" width="7.75" style="375" bestFit="1" customWidth="1"/>
    <col min="8964" max="8965" width="8.125" style="375" customWidth="1"/>
    <col min="8966" max="8966" width="5.75" style="375" bestFit="1" customWidth="1"/>
    <col min="8967" max="8967" width="4.875" style="375" customWidth="1"/>
    <col min="8968" max="8968" width="6.25" style="375" customWidth="1"/>
    <col min="8969" max="8969" width="6.125" style="375" customWidth="1"/>
    <col min="8970" max="8970" width="4.25" style="375" customWidth="1"/>
    <col min="8971" max="8971" width="8.75" style="375" customWidth="1"/>
    <col min="8972" max="8972" width="6.25" style="375" customWidth="1"/>
    <col min="8973" max="8973" width="5.625" style="375" customWidth="1"/>
    <col min="8974" max="8974" width="5.25" style="375" customWidth="1"/>
    <col min="8975" max="8975" width="5.75" style="375" customWidth="1"/>
    <col min="8976" max="8976" width="8.875" style="375" customWidth="1"/>
    <col min="8977" max="8977" width="6.125" style="375" customWidth="1"/>
    <col min="8978" max="8978" width="5" style="375" customWidth="1"/>
    <col min="8979" max="8979" width="6.125" style="375" customWidth="1"/>
    <col min="8980" max="8980" width="4.875" style="375" customWidth="1"/>
    <col min="8981" max="8981" width="5.75" style="375" customWidth="1"/>
    <col min="8982" max="8983" width="5" style="375" customWidth="1"/>
    <col min="8984" max="8984" width="5.625" style="375" customWidth="1"/>
    <col min="8985" max="8985" width="5.25" style="375" customWidth="1"/>
    <col min="8986" max="8986" width="6.5" style="375" customWidth="1"/>
    <col min="8987" max="8987" width="6" style="375" customWidth="1"/>
    <col min="8988" max="8988" width="5.75" style="375" customWidth="1"/>
    <col min="8989" max="8989" width="5.5" style="375" customWidth="1"/>
    <col min="8990" max="8990" width="5" style="375" customWidth="1"/>
    <col min="8991" max="8993" width="5.625" style="375" customWidth="1"/>
    <col min="8994" max="8994" width="5" style="375" customWidth="1"/>
    <col min="8995" max="8995" width="6.25" style="375" customWidth="1"/>
    <col min="8996" max="9002" width="5.625" style="375" customWidth="1"/>
    <col min="9003" max="9216" width="8.75" style="375"/>
    <col min="9217" max="9217" width="9.25" style="375" customWidth="1"/>
    <col min="9218" max="9218" width="8.25" style="375" bestFit="1" customWidth="1"/>
    <col min="9219" max="9219" width="7.75" style="375" bestFit="1" customWidth="1"/>
    <col min="9220" max="9221" width="8.125" style="375" customWidth="1"/>
    <col min="9222" max="9222" width="5.75" style="375" bestFit="1" customWidth="1"/>
    <col min="9223" max="9223" width="4.875" style="375" customWidth="1"/>
    <col min="9224" max="9224" width="6.25" style="375" customWidth="1"/>
    <col min="9225" max="9225" width="6.125" style="375" customWidth="1"/>
    <col min="9226" max="9226" width="4.25" style="375" customWidth="1"/>
    <col min="9227" max="9227" width="8.75" style="375" customWidth="1"/>
    <col min="9228" max="9228" width="6.25" style="375" customWidth="1"/>
    <col min="9229" max="9229" width="5.625" style="375" customWidth="1"/>
    <col min="9230" max="9230" width="5.25" style="375" customWidth="1"/>
    <col min="9231" max="9231" width="5.75" style="375" customWidth="1"/>
    <col min="9232" max="9232" width="8.875" style="375" customWidth="1"/>
    <col min="9233" max="9233" width="6.125" style="375" customWidth="1"/>
    <col min="9234" max="9234" width="5" style="375" customWidth="1"/>
    <col min="9235" max="9235" width="6.125" style="375" customWidth="1"/>
    <col min="9236" max="9236" width="4.875" style="375" customWidth="1"/>
    <col min="9237" max="9237" width="5.75" style="375" customWidth="1"/>
    <col min="9238" max="9239" width="5" style="375" customWidth="1"/>
    <col min="9240" max="9240" width="5.625" style="375" customWidth="1"/>
    <col min="9241" max="9241" width="5.25" style="375" customWidth="1"/>
    <col min="9242" max="9242" width="6.5" style="375" customWidth="1"/>
    <col min="9243" max="9243" width="6" style="375" customWidth="1"/>
    <col min="9244" max="9244" width="5.75" style="375" customWidth="1"/>
    <col min="9245" max="9245" width="5.5" style="375" customWidth="1"/>
    <col min="9246" max="9246" width="5" style="375" customWidth="1"/>
    <col min="9247" max="9249" width="5.625" style="375" customWidth="1"/>
    <col min="9250" max="9250" width="5" style="375" customWidth="1"/>
    <col min="9251" max="9251" width="6.25" style="375" customWidth="1"/>
    <col min="9252" max="9258" width="5.625" style="375" customWidth="1"/>
    <col min="9259" max="9472" width="8.75" style="375"/>
    <col min="9473" max="9473" width="9.25" style="375" customWidth="1"/>
    <col min="9474" max="9474" width="8.25" style="375" bestFit="1" customWidth="1"/>
    <col min="9475" max="9475" width="7.75" style="375" bestFit="1" customWidth="1"/>
    <col min="9476" max="9477" width="8.125" style="375" customWidth="1"/>
    <col min="9478" max="9478" width="5.75" style="375" bestFit="1" customWidth="1"/>
    <col min="9479" max="9479" width="4.875" style="375" customWidth="1"/>
    <col min="9480" max="9480" width="6.25" style="375" customWidth="1"/>
    <col min="9481" max="9481" width="6.125" style="375" customWidth="1"/>
    <col min="9482" max="9482" width="4.25" style="375" customWidth="1"/>
    <col min="9483" max="9483" width="8.75" style="375" customWidth="1"/>
    <col min="9484" max="9484" width="6.25" style="375" customWidth="1"/>
    <col min="9485" max="9485" width="5.625" style="375" customWidth="1"/>
    <col min="9486" max="9486" width="5.25" style="375" customWidth="1"/>
    <col min="9487" max="9487" width="5.75" style="375" customWidth="1"/>
    <col min="9488" max="9488" width="8.875" style="375" customWidth="1"/>
    <col min="9489" max="9489" width="6.125" style="375" customWidth="1"/>
    <col min="9490" max="9490" width="5" style="375" customWidth="1"/>
    <col min="9491" max="9491" width="6.125" style="375" customWidth="1"/>
    <col min="9492" max="9492" width="4.875" style="375" customWidth="1"/>
    <col min="9493" max="9493" width="5.75" style="375" customWidth="1"/>
    <col min="9494" max="9495" width="5" style="375" customWidth="1"/>
    <col min="9496" max="9496" width="5.625" style="375" customWidth="1"/>
    <col min="9497" max="9497" width="5.25" style="375" customWidth="1"/>
    <col min="9498" max="9498" width="6.5" style="375" customWidth="1"/>
    <col min="9499" max="9499" width="6" style="375" customWidth="1"/>
    <col min="9500" max="9500" width="5.75" style="375" customWidth="1"/>
    <col min="9501" max="9501" width="5.5" style="375" customWidth="1"/>
    <col min="9502" max="9502" width="5" style="375" customWidth="1"/>
    <col min="9503" max="9505" width="5.625" style="375" customWidth="1"/>
    <col min="9506" max="9506" width="5" style="375" customWidth="1"/>
    <col min="9507" max="9507" width="6.25" style="375" customWidth="1"/>
    <col min="9508" max="9514" width="5.625" style="375" customWidth="1"/>
    <col min="9515" max="9728" width="8.75" style="375"/>
    <col min="9729" max="9729" width="9.25" style="375" customWidth="1"/>
    <col min="9730" max="9730" width="8.25" style="375" bestFit="1" customWidth="1"/>
    <col min="9731" max="9731" width="7.75" style="375" bestFit="1" customWidth="1"/>
    <col min="9732" max="9733" width="8.125" style="375" customWidth="1"/>
    <col min="9734" max="9734" width="5.75" style="375" bestFit="1" customWidth="1"/>
    <col min="9735" max="9735" width="4.875" style="375" customWidth="1"/>
    <col min="9736" max="9736" width="6.25" style="375" customWidth="1"/>
    <col min="9737" max="9737" width="6.125" style="375" customWidth="1"/>
    <col min="9738" max="9738" width="4.25" style="375" customWidth="1"/>
    <col min="9739" max="9739" width="8.75" style="375" customWidth="1"/>
    <col min="9740" max="9740" width="6.25" style="375" customWidth="1"/>
    <col min="9741" max="9741" width="5.625" style="375" customWidth="1"/>
    <col min="9742" max="9742" width="5.25" style="375" customWidth="1"/>
    <col min="9743" max="9743" width="5.75" style="375" customWidth="1"/>
    <col min="9744" max="9744" width="8.875" style="375" customWidth="1"/>
    <col min="9745" max="9745" width="6.125" style="375" customWidth="1"/>
    <col min="9746" max="9746" width="5" style="375" customWidth="1"/>
    <col min="9747" max="9747" width="6.125" style="375" customWidth="1"/>
    <col min="9748" max="9748" width="4.875" style="375" customWidth="1"/>
    <col min="9749" max="9749" width="5.75" style="375" customWidth="1"/>
    <col min="9750" max="9751" width="5" style="375" customWidth="1"/>
    <col min="9752" max="9752" width="5.625" style="375" customWidth="1"/>
    <col min="9753" max="9753" width="5.25" style="375" customWidth="1"/>
    <col min="9754" max="9754" width="6.5" style="375" customWidth="1"/>
    <col min="9755" max="9755" width="6" style="375" customWidth="1"/>
    <col min="9756" max="9756" width="5.75" style="375" customWidth="1"/>
    <col min="9757" max="9757" width="5.5" style="375" customWidth="1"/>
    <col min="9758" max="9758" width="5" style="375" customWidth="1"/>
    <col min="9759" max="9761" width="5.625" style="375" customWidth="1"/>
    <col min="9762" max="9762" width="5" style="375" customWidth="1"/>
    <col min="9763" max="9763" width="6.25" style="375" customWidth="1"/>
    <col min="9764" max="9770" width="5.625" style="375" customWidth="1"/>
    <col min="9771" max="9984" width="8.75" style="375"/>
    <col min="9985" max="9985" width="9.25" style="375" customWidth="1"/>
    <col min="9986" max="9986" width="8.25" style="375" bestFit="1" customWidth="1"/>
    <col min="9987" max="9987" width="7.75" style="375" bestFit="1" customWidth="1"/>
    <col min="9988" max="9989" width="8.125" style="375" customWidth="1"/>
    <col min="9990" max="9990" width="5.75" style="375" bestFit="1" customWidth="1"/>
    <col min="9991" max="9991" width="4.875" style="375" customWidth="1"/>
    <col min="9992" max="9992" width="6.25" style="375" customWidth="1"/>
    <col min="9993" max="9993" width="6.125" style="375" customWidth="1"/>
    <col min="9994" max="9994" width="4.25" style="375" customWidth="1"/>
    <col min="9995" max="9995" width="8.75" style="375" customWidth="1"/>
    <col min="9996" max="9996" width="6.25" style="375" customWidth="1"/>
    <col min="9997" max="9997" width="5.625" style="375" customWidth="1"/>
    <col min="9998" max="9998" width="5.25" style="375" customWidth="1"/>
    <col min="9999" max="9999" width="5.75" style="375" customWidth="1"/>
    <col min="10000" max="10000" width="8.875" style="375" customWidth="1"/>
    <col min="10001" max="10001" width="6.125" style="375" customWidth="1"/>
    <col min="10002" max="10002" width="5" style="375" customWidth="1"/>
    <col min="10003" max="10003" width="6.125" style="375" customWidth="1"/>
    <col min="10004" max="10004" width="4.875" style="375" customWidth="1"/>
    <col min="10005" max="10005" width="5.75" style="375" customWidth="1"/>
    <col min="10006" max="10007" width="5" style="375" customWidth="1"/>
    <col min="10008" max="10008" width="5.625" style="375" customWidth="1"/>
    <col min="10009" max="10009" width="5.25" style="375" customWidth="1"/>
    <col min="10010" max="10010" width="6.5" style="375" customWidth="1"/>
    <col min="10011" max="10011" width="6" style="375" customWidth="1"/>
    <col min="10012" max="10012" width="5.75" style="375" customWidth="1"/>
    <col min="10013" max="10013" width="5.5" style="375" customWidth="1"/>
    <col min="10014" max="10014" width="5" style="375" customWidth="1"/>
    <col min="10015" max="10017" width="5.625" style="375" customWidth="1"/>
    <col min="10018" max="10018" width="5" style="375" customWidth="1"/>
    <col min="10019" max="10019" width="6.25" style="375" customWidth="1"/>
    <col min="10020" max="10026" width="5.625" style="375" customWidth="1"/>
    <col min="10027" max="10240" width="8.75" style="375"/>
    <col min="10241" max="10241" width="9.25" style="375" customWidth="1"/>
    <col min="10242" max="10242" width="8.25" style="375" bestFit="1" customWidth="1"/>
    <col min="10243" max="10243" width="7.75" style="375" bestFit="1" customWidth="1"/>
    <col min="10244" max="10245" width="8.125" style="375" customWidth="1"/>
    <col min="10246" max="10246" width="5.75" style="375" bestFit="1" customWidth="1"/>
    <col min="10247" max="10247" width="4.875" style="375" customWidth="1"/>
    <col min="10248" max="10248" width="6.25" style="375" customWidth="1"/>
    <col min="10249" max="10249" width="6.125" style="375" customWidth="1"/>
    <col min="10250" max="10250" width="4.25" style="375" customWidth="1"/>
    <col min="10251" max="10251" width="8.75" style="375" customWidth="1"/>
    <col min="10252" max="10252" width="6.25" style="375" customWidth="1"/>
    <col min="10253" max="10253" width="5.625" style="375" customWidth="1"/>
    <col min="10254" max="10254" width="5.25" style="375" customWidth="1"/>
    <col min="10255" max="10255" width="5.75" style="375" customWidth="1"/>
    <col min="10256" max="10256" width="8.875" style="375" customWidth="1"/>
    <col min="10257" max="10257" width="6.125" style="375" customWidth="1"/>
    <col min="10258" max="10258" width="5" style="375" customWidth="1"/>
    <col min="10259" max="10259" width="6.125" style="375" customWidth="1"/>
    <col min="10260" max="10260" width="4.875" style="375" customWidth="1"/>
    <col min="10261" max="10261" width="5.75" style="375" customWidth="1"/>
    <col min="10262" max="10263" width="5" style="375" customWidth="1"/>
    <col min="10264" max="10264" width="5.625" style="375" customWidth="1"/>
    <col min="10265" max="10265" width="5.25" style="375" customWidth="1"/>
    <col min="10266" max="10266" width="6.5" style="375" customWidth="1"/>
    <col min="10267" max="10267" width="6" style="375" customWidth="1"/>
    <col min="10268" max="10268" width="5.75" style="375" customWidth="1"/>
    <col min="10269" max="10269" width="5.5" style="375" customWidth="1"/>
    <col min="10270" max="10270" width="5" style="375" customWidth="1"/>
    <col min="10271" max="10273" width="5.625" style="375" customWidth="1"/>
    <col min="10274" max="10274" width="5" style="375" customWidth="1"/>
    <col min="10275" max="10275" width="6.25" style="375" customWidth="1"/>
    <col min="10276" max="10282" width="5.625" style="375" customWidth="1"/>
    <col min="10283" max="10496" width="8.75" style="375"/>
    <col min="10497" max="10497" width="9.25" style="375" customWidth="1"/>
    <col min="10498" max="10498" width="8.25" style="375" bestFit="1" customWidth="1"/>
    <col min="10499" max="10499" width="7.75" style="375" bestFit="1" customWidth="1"/>
    <col min="10500" max="10501" width="8.125" style="375" customWidth="1"/>
    <col min="10502" max="10502" width="5.75" style="375" bestFit="1" customWidth="1"/>
    <col min="10503" max="10503" width="4.875" style="375" customWidth="1"/>
    <col min="10504" max="10504" width="6.25" style="375" customWidth="1"/>
    <col min="10505" max="10505" width="6.125" style="375" customWidth="1"/>
    <col min="10506" max="10506" width="4.25" style="375" customWidth="1"/>
    <col min="10507" max="10507" width="8.75" style="375" customWidth="1"/>
    <col min="10508" max="10508" width="6.25" style="375" customWidth="1"/>
    <col min="10509" max="10509" width="5.625" style="375" customWidth="1"/>
    <col min="10510" max="10510" width="5.25" style="375" customWidth="1"/>
    <col min="10511" max="10511" width="5.75" style="375" customWidth="1"/>
    <col min="10512" max="10512" width="8.875" style="375" customWidth="1"/>
    <col min="10513" max="10513" width="6.125" style="375" customWidth="1"/>
    <col min="10514" max="10514" width="5" style="375" customWidth="1"/>
    <col min="10515" max="10515" width="6.125" style="375" customWidth="1"/>
    <col min="10516" max="10516" width="4.875" style="375" customWidth="1"/>
    <col min="10517" max="10517" width="5.75" style="375" customWidth="1"/>
    <col min="10518" max="10519" width="5" style="375" customWidth="1"/>
    <col min="10520" max="10520" width="5.625" style="375" customWidth="1"/>
    <col min="10521" max="10521" width="5.25" style="375" customWidth="1"/>
    <col min="10522" max="10522" width="6.5" style="375" customWidth="1"/>
    <col min="10523" max="10523" width="6" style="375" customWidth="1"/>
    <col min="10524" max="10524" width="5.75" style="375" customWidth="1"/>
    <col min="10525" max="10525" width="5.5" style="375" customWidth="1"/>
    <col min="10526" max="10526" width="5" style="375" customWidth="1"/>
    <col min="10527" max="10529" width="5.625" style="375" customWidth="1"/>
    <col min="10530" max="10530" width="5" style="375" customWidth="1"/>
    <col min="10531" max="10531" width="6.25" style="375" customWidth="1"/>
    <col min="10532" max="10538" width="5.625" style="375" customWidth="1"/>
    <col min="10539" max="10752" width="8.75" style="375"/>
    <col min="10753" max="10753" width="9.25" style="375" customWidth="1"/>
    <col min="10754" max="10754" width="8.25" style="375" bestFit="1" customWidth="1"/>
    <col min="10755" max="10755" width="7.75" style="375" bestFit="1" customWidth="1"/>
    <col min="10756" max="10757" width="8.125" style="375" customWidth="1"/>
    <col min="10758" max="10758" width="5.75" style="375" bestFit="1" customWidth="1"/>
    <col min="10759" max="10759" width="4.875" style="375" customWidth="1"/>
    <col min="10760" max="10760" width="6.25" style="375" customWidth="1"/>
    <col min="10761" max="10761" width="6.125" style="375" customWidth="1"/>
    <col min="10762" max="10762" width="4.25" style="375" customWidth="1"/>
    <col min="10763" max="10763" width="8.75" style="375" customWidth="1"/>
    <col min="10764" max="10764" width="6.25" style="375" customWidth="1"/>
    <col min="10765" max="10765" width="5.625" style="375" customWidth="1"/>
    <col min="10766" max="10766" width="5.25" style="375" customWidth="1"/>
    <col min="10767" max="10767" width="5.75" style="375" customWidth="1"/>
    <col min="10768" max="10768" width="8.875" style="375" customWidth="1"/>
    <col min="10769" max="10769" width="6.125" style="375" customWidth="1"/>
    <col min="10770" max="10770" width="5" style="375" customWidth="1"/>
    <col min="10771" max="10771" width="6.125" style="375" customWidth="1"/>
    <col min="10772" max="10772" width="4.875" style="375" customWidth="1"/>
    <col min="10773" max="10773" width="5.75" style="375" customWidth="1"/>
    <col min="10774" max="10775" width="5" style="375" customWidth="1"/>
    <col min="10776" max="10776" width="5.625" style="375" customWidth="1"/>
    <col min="10777" max="10777" width="5.25" style="375" customWidth="1"/>
    <col min="10778" max="10778" width="6.5" style="375" customWidth="1"/>
    <col min="10779" max="10779" width="6" style="375" customWidth="1"/>
    <col min="10780" max="10780" width="5.75" style="375" customWidth="1"/>
    <col min="10781" max="10781" width="5.5" style="375" customWidth="1"/>
    <col min="10782" max="10782" width="5" style="375" customWidth="1"/>
    <col min="10783" max="10785" width="5.625" style="375" customWidth="1"/>
    <col min="10786" max="10786" width="5" style="375" customWidth="1"/>
    <col min="10787" max="10787" width="6.25" style="375" customWidth="1"/>
    <col min="10788" max="10794" width="5.625" style="375" customWidth="1"/>
    <col min="10795" max="11008" width="8.75" style="375"/>
    <col min="11009" max="11009" width="9.25" style="375" customWidth="1"/>
    <col min="11010" max="11010" width="8.25" style="375" bestFit="1" customWidth="1"/>
    <col min="11011" max="11011" width="7.75" style="375" bestFit="1" customWidth="1"/>
    <col min="11012" max="11013" width="8.125" style="375" customWidth="1"/>
    <col min="11014" max="11014" width="5.75" style="375" bestFit="1" customWidth="1"/>
    <col min="11015" max="11015" width="4.875" style="375" customWidth="1"/>
    <col min="11016" max="11016" width="6.25" style="375" customWidth="1"/>
    <col min="11017" max="11017" width="6.125" style="375" customWidth="1"/>
    <col min="11018" max="11018" width="4.25" style="375" customWidth="1"/>
    <col min="11019" max="11019" width="8.75" style="375" customWidth="1"/>
    <col min="11020" max="11020" width="6.25" style="375" customWidth="1"/>
    <col min="11021" max="11021" width="5.625" style="375" customWidth="1"/>
    <col min="11022" max="11022" width="5.25" style="375" customWidth="1"/>
    <col min="11023" max="11023" width="5.75" style="375" customWidth="1"/>
    <col min="11024" max="11024" width="8.875" style="375" customWidth="1"/>
    <col min="11025" max="11025" width="6.125" style="375" customWidth="1"/>
    <col min="11026" max="11026" width="5" style="375" customWidth="1"/>
    <col min="11027" max="11027" width="6.125" style="375" customWidth="1"/>
    <col min="11028" max="11028" width="4.875" style="375" customWidth="1"/>
    <col min="11029" max="11029" width="5.75" style="375" customWidth="1"/>
    <col min="11030" max="11031" width="5" style="375" customWidth="1"/>
    <col min="11032" max="11032" width="5.625" style="375" customWidth="1"/>
    <col min="11033" max="11033" width="5.25" style="375" customWidth="1"/>
    <col min="11034" max="11034" width="6.5" style="375" customWidth="1"/>
    <col min="11035" max="11035" width="6" style="375" customWidth="1"/>
    <col min="11036" max="11036" width="5.75" style="375" customWidth="1"/>
    <col min="11037" max="11037" width="5.5" style="375" customWidth="1"/>
    <col min="11038" max="11038" width="5" style="375" customWidth="1"/>
    <col min="11039" max="11041" width="5.625" style="375" customWidth="1"/>
    <col min="11042" max="11042" width="5" style="375" customWidth="1"/>
    <col min="11043" max="11043" width="6.25" style="375" customWidth="1"/>
    <col min="11044" max="11050" width="5.625" style="375" customWidth="1"/>
    <col min="11051" max="11264" width="8.75" style="375"/>
    <col min="11265" max="11265" width="9.25" style="375" customWidth="1"/>
    <col min="11266" max="11266" width="8.25" style="375" bestFit="1" customWidth="1"/>
    <col min="11267" max="11267" width="7.75" style="375" bestFit="1" customWidth="1"/>
    <col min="11268" max="11269" width="8.125" style="375" customWidth="1"/>
    <col min="11270" max="11270" width="5.75" style="375" bestFit="1" customWidth="1"/>
    <col min="11271" max="11271" width="4.875" style="375" customWidth="1"/>
    <col min="11272" max="11272" width="6.25" style="375" customWidth="1"/>
    <col min="11273" max="11273" width="6.125" style="375" customWidth="1"/>
    <col min="11274" max="11274" width="4.25" style="375" customWidth="1"/>
    <col min="11275" max="11275" width="8.75" style="375" customWidth="1"/>
    <col min="11276" max="11276" width="6.25" style="375" customWidth="1"/>
    <col min="11277" max="11277" width="5.625" style="375" customWidth="1"/>
    <col min="11278" max="11278" width="5.25" style="375" customWidth="1"/>
    <col min="11279" max="11279" width="5.75" style="375" customWidth="1"/>
    <col min="11280" max="11280" width="8.875" style="375" customWidth="1"/>
    <col min="11281" max="11281" width="6.125" style="375" customWidth="1"/>
    <col min="11282" max="11282" width="5" style="375" customWidth="1"/>
    <col min="11283" max="11283" width="6.125" style="375" customWidth="1"/>
    <col min="11284" max="11284" width="4.875" style="375" customWidth="1"/>
    <col min="11285" max="11285" width="5.75" style="375" customWidth="1"/>
    <col min="11286" max="11287" width="5" style="375" customWidth="1"/>
    <col min="11288" max="11288" width="5.625" style="375" customWidth="1"/>
    <col min="11289" max="11289" width="5.25" style="375" customWidth="1"/>
    <col min="11290" max="11290" width="6.5" style="375" customWidth="1"/>
    <col min="11291" max="11291" width="6" style="375" customWidth="1"/>
    <col min="11292" max="11292" width="5.75" style="375" customWidth="1"/>
    <col min="11293" max="11293" width="5.5" style="375" customWidth="1"/>
    <col min="11294" max="11294" width="5" style="375" customWidth="1"/>
    <col min="11295" max="11297" width="5.625" style="375" customWidth="1"/>
    <col min="11298" max="11298" width="5" style="375" customWidth="1"/>
    <col min="11299" max="11299" width="6.25" style="375" customWidth="1"/>
    <col min="11300" max="11306" width="5.625" style="375" customWidth="1"/>
    <col min="11307" max="11520" width="8.75" style="375"/>
    <col min="11521" max="11521" width="9.25" style="375" customWidth="1"/>
    <col min="11522" max="11522" width="8.25" style="375" bestFit="1" customWidth="1"/>
    <col min="11523" max="11523" width="7.75" style="375" bestFit="1" customWidth="1"/>
    <col min="11524" max="11525" width="8.125" style="375" customWidth="1"/>
    <col min="11526" max="11526" width="5.75" style="375" bestFit="1" customWidth="1"/>
    <col min="11527" max="11527" width="4.875" style="375" customWidth="1"/>
    <col min="11528" max="11528" width="6.25" style="375" customWidth="1"/>
    <col min="11529" max="11529" width="6.125" style="375" customWidth="1"/>
    <col min="11530" max="11530" width="4.25" style="375" customWidth="1"/>
    <col min="11531" max="11531" width="8.75" style="375" customWidth="1"/>
    <col min="11532" max="11532" width="6.25" style="375" customWidth="1"/>
    <col min="11533" max="11533" width="5.625" style="375" customWidth="1"/>
    <col min="11534" max="11534" width="5.25" style="375" customWidth="1"/>
    <col min="11535" max="11535" width="5.75" style="375" customWidth="1"/>
    <col min="11536" max="11536" width="8.875" style="375" customWidth="1"/>
    <col min="11537" max="11537" width="6.125" style="375" customWidth="1"/>
    <col min="11538" max="11538" width="5" style="375" customWidth="1"/>
    <col min="11539" max="11539" width="6.125" style="375" customWidth="1"/>
    <col min="11540" max="11540" width="4.875" style="375" customWidth="1"/>
    <col min="11541" max="11541" width="5.75" style="375" customWidth="1"/>
    <col min="11542" max="11543" width="5" style="375" customWidth="1"/>
    <col min="11544" max="11544" width="5.625" style="375" customWidth="1"/>
    <col min="11545" max="11545" width="5.25" style="375" customWidth="1"/>
    <col min="11546" max="11546" width="6.5" style="375" customWidth="1"/>
    <col min="11547" max="11547" width="6" style="375" customWidth="1"/>
    <col min="11548" max="11548" width="5.75" style="375" customWidth="1"/>
    <col min="11549" max="11549" width="5.5" style="375" customWidth="1"/>
    <col min="11550" max="11550" width="5" style="375" customWidth="1"/>
    <col min="11551" max="11553" width="5.625" style="375" customWidth="1"/>
    <col min="11554" max="11554" width="5" style="375" customWidth="1"/>
    <col min="11555" max="11555" width="6.25" style="375" customWidth="1"/>
    <col min="11556" max="11562" width="5.625" style="375" customWidth="1"/>
    <col min="11563" max="11776" width="8.75" style="375"/>
    <col min="11777" max="11777" width="9.25" style="375" customWidth="1"/>
    <col min="11778" max="11778" width="8.25" style="375" bestFit="1" customWidth="1"/>
    <col min="11779" max="11779" width="7.75" style="375" bestFit="1" customWidth="1"/>
    <col min="11780" max="11781" width="8.125" style="375" customWidth="1"/>
    <col min="11782" max="11782" width="5.75" style="375" bestFit="1" customWidth="1"/>
    <col min="11783" max="11783" width="4.875" style="375" customWidth="1"/>
    <col min="11784" max="11784" width="6.25" style="375" customWidth="1"/>
    <col min="11785" max="11785" width="6.125" style="375" customWidth="1"/>
    <col min="11786" max="11786" width="4.25" style="375" customWidth="1"/>
    <col min="11787" max="11787" width="8.75" style="375" customWidth="1"/>
    <col min="11788" max="11788" width="6.25" style="375" customWidth="1"/>
    <col min="11789" max="11789" width="5.625" style="375" customWidth="1"/>
    <col min="11790" max="11790" width="5.25" style="375" customWidth="1"/>
    <col min="11791" max="11791" width="5.75" style="375" customWidth="1"/>
    <col min="11792" max="11792" width="8.875" style="375" customWidth="1"/>
    <col min="11793" max="11793" width="6.125" style="375" customWidth="1"/>
    <col min="11794" max="11794" width="5" style="375" customWidth="1"/>
    <col min="11795" max="11795" width="6.125" style="375" customWidth="1"/>
    <col min="11796" max="11796" width="4.875" style="375" customWidth="1"/>
    <col min="11797" max="11797" width="5.75" style="375" customWidth="1"/>
    <col min="11798" max="11799" width="5" style="375" customWidth="1"/>
    <col min="11800" max="11800" width="5.625" style="375" customWidth="1"/>
    <col min="11801" max="11801" width="5.25" style="375" customWidth="1"/>
    <col min="11802" max="11802" width="6.5" style="375" customWidth="1"/>
    <col min="11803" max="11803" width="6" style="375" customWidth="1"/>
    <col min="11804" max="11804" width="5.75" style="375" customWidth="1"/>
    <col min="11805" max="11805" width="5.5" style="375" customWidth="1"/>
    <col min="11806" max="11806" width="5" style="375" customWidth="1"/>
    <col min="11807" max="11809" width="5.625" style="375" customWidth="1"/>
    <col min="11810" max="11810" width="5" style="375" customWidth="1"/>
    <col min="11811" max="11811" width="6.25" style="375" customWidth="1"/>
    <col min="11812" max="11818" width="5.625" style="375" customWidth="1"/>
    <col min="11819" max="12032" width="8.75" style="375"/>
    <col min="12033" max="12033" width="9.25" style="375" customWidth="1"/>
    <col min="12034" max="12034" width="8.25" style="375" bestFit="1" customWidth="1"/>
    <col min="12035" max="12035" width="7.75" style="375" bestFit="1" customWidth="1"/>
    <col min="12036" max="12037" width="8.125" style="375" customWidth="1"/>
    <col min="12038" max="12038" width="5.75" style="375" bestFit="1" customWidth="1"/>
    <col min="12039" max="12039" width="4.875" style="375" customWidth="1"/>
    <col min="12040" max="12040" width="6.25" style="375" customWidth="1"/>
    <col min="12041" max="12041" width="6.125" style="375" customWidth="1"/>
    <col min="12042" max="12042" width="4.25" style="375" customWidth="1"/>
    <col min="12043" max="12043" width="8.75" style="375" customWidth="1"/>
    <col min="12044" max="12044" width="6.25" style="375" customWidth="1"/>
    <col min="12045" max="12045" width="5.625" style="375" customWidth="1"/>
    <col min="12046" max="12046" width="5.25" style="375" customWidth="1"/>
    <col min="12047" max="12047" width="5.75" style="375" customWidth="1"/>
    <col min="12048" max="12048" width="8.875" style="375" customWidth="1"/>
    <col min="12049" max="12049" width="6.125" style="375" customWidth="1"/>
    <col min="12050" max="12050" width="5" style="375" customWidth="1"/>
    <col min="12051" max="12051" width="6.125" style="375" customWidth="1"/>
    <col min="12052" max="12052" width="4.875" style="375" customWidth="1"/>
    <col min="12053" max="12053" width="5.75" style="375" customWidth="1"/>
    <col min="12054" max="12055" width="5" style="375" customWidth="1"/>
    <col min="12056" max="12056" width="5.625" style="375" customWidth="1"/>
    <col min="12057" max="12057" width="5.25" style="375" customWidth="1"/>
    <col min="12058" max="12058" width="6.5" style="375" customWidth="1"/>
    <col min="12059" max="12059" width="6" style="375" customWidth="1"/>
    <col min="12060" max="12060" width="5.75" style="375" customWidth="1"/>
    <col min="12061" max="12061" width="5.5" style="375" customWidth="1"/>
    <col min="12062" max="12062" width="5" style="375" customWidth="1"/>
    <col min="12063" max="12065" width="5.625" style="375" customWidth="1"/>
    <col min="12066" max="12066" width="5" style="375" customWidth="1"/>
    <col min="12067" max="12067" width="6.25" style="375" customWidth="1"/>
    <col min="12068" max="12074" width="5.625" style="375" customWidth="1"/>
    <col min="12075" max="12288" width="8.75" style="375"/>
    <col min="12289" max="12289" width="9.25" style="375" customWidth="1"/>
    <col min="12290" max="12290" width="8.25" style="375" bestFit="1" customWidth="1"/>
    <col min="12291" max="12291" width="7.75" style="375" bestFit="1" customWidth="1"/>
    <col min="12292" max="12293" width="8.125" style="375" customWidth="1"/>
    <col min="12294" max="12294" width="5.75" style="375" bestFit="1" customWidth="1"/>
    <col min="12295" max="12295" width="4.875" style="375" customWidth="1"/>
    <col min="12296" max="12296" width="6.25" style="375" customWidth="1"/>
    <col min="12297" max="12297" width="6.125" style="375" customWidth="1"/>
    <col min="12298" max="12298" width="4.25" style="375" customWidth="1"/>
    <col min="12299" max="12299" width="8.75" style="375" customWidth="1"/>
    <col min="12300" max="12300" width="6.25" style="375" customWidth="1"/>
    <col min="12301" max="12301" width="5.625" style="375" customWidth="1"/>
    <col min="12302" max="12302" width="5.25" style="375" customWidth="1"/>
    <col min="12303" max="12303" width="5.75" style="375" customWidth="1"/>
    <col min="12304" max="12304" width="8.875" style="375" customWidth="1"/>
    <col min="12305" max="12305" width="6.125" style="375" customWidth="1"/>
    <col min="12306" max="12306" width="5" style="375" customWidth="1"/>
    <col min="12307" max="12307" width="6.125" style="375" customWidth="1"/>
    <col min="12308" max="12308" width="4.875" style="375" customWidth="1"/>
    <col min="12309" max="12309" width="5.75" style="375" customWidth="1"/>
    <col min="12310" max="12311" width="5" style="375" customWidth="1"/>
    <col min="12312" max="12312" width="5.625" style="375" customWidth="1"/>
    <col min="12313" max="12313" width="5.25" style="375" customWidth="1"/>
    <col min="12314" max="12314" width="6.5" style="375" customWidth="1"/>
    <col min="12315" max="12315" width="6" style="375" customWidth="1"/>
    <col min="12316" max="12316" width="5.75" style="375" customWidth="1"/>
    <col min="12317" max="12317" width="5.5" style="375" customWidth="1"/>
    <col min="12318" max="12318" width="5" style="375" customWidth="1"/>
    <col min="12319" max="12321" width="5.625" style="375" customWidth="1"/>
    <col min="12322" max="12322" width="5" style="375" customWidth="1"/>
    <col min="12323" max="12323" width="6.25" style="375" customWidth="1"/>
    <col min="12324" max="12330" width="5.625" style="375" customWidth="1"/>
    <col min="12331" max="12544" width="8.75" style="375"/>
    <col min="12545" max="12545" width="9.25" style="375" customWidth="1"/>
    <col min="12546" max="12546" width="8.25" style="375" bestFit="1" customWidth="1"/>
    <col min="12547" max="12547" width="7.75" style="375" bestFit="1" customWidth="1"/>
    <col min="12548" max="12549" width="8.125" style="375" customWidth="1"/>
    <col min="12550" max="12550" width="5.75" style="375" bestFit="1" customWidth="1"/>
    <col min="12551" max="12551" width="4.875" style="375" customWidth="1"/>
    <col min="12552" max="12552" width="6.25" style="375" customWidth="1"/>
    <col min="12553" max="12553" width="6.125" style="375" customWidth="1"/>
    <col min="12554" max="12554" width="4.25" style="375" customWidth="1"/>
    <col min="12555" max="12555" width="8.75" style="375" customWidth="1"/>
    <col min="12556" max="12556" width="6.25" style="375" customWidth="1"/>
    <col min="12557" max="12557" width="5.625" style="375" customWidth="1"/>
    <col min="12558" max="12558" width="5.25" style="375" customWidth="1"/>
    <col min="12559" max="12559" width="5.75" style="375" customWidth="1"/>
    <col min="12560" max="12560" width="8.875" style="375" customWidth="1"/>
    <col min="12561" max="12561" width="6.125" style="375" customWidth="1"/>
    <col min="12562" max="12562" width="5" style="375" customWidth="1"/>
    <col min="12563" max="12563" width="6.125" style="375" customWidth="1"/>
    <col min="12564" max="12564" width="4.875" style="375" customWidth="1"/>
    <col min="12565" max="12565" width="5.75" style="375" customWidth="1"/>
    <col min="12566" max="12567" width="5" style="375" customWidth="1"/>
    <col min="12568" max="12568" width="5.625" style="375" customWidth="1"/>
    <col min="12569" max="12569" width="5.25" style="375" customWidth="1"/>
    <col min="12570" max="12570" width="6.5" style="375" customWidth="1"/>
    <col min="12571" max="12571" width="6" style="375" customWidth="1"/>
    <col min="12572" max="12572" width="5.75" style="375" customWidth="1"/>
    <col min="12573" max="12573" width="5.5" style="375" customWidth="1"/>
    <col min="12574" max="12574" width="5" style="375" customWidth="1"/>
    <col min="12575" max="12577" width="5.625" style="375" customWidth="1"/>
    <col min="12578" max="12578" width="5" style="375" customWidth="1"/>
    <col min="12579" max="12579" width="6.25" style="375" customWidth="1"/>
    <col min="12580" max="12586" width="5.625" style="375" customWidth="1"/>
    <col min="12587" max="12800" width="8.75" style="375"/>
    <col min="12801" max="12801" width="9.25" style="375" customWidth="1"/>
    <col min="12802" max="12802" width="8.25" style="375" bestFit="1" customWidth="1"/>
    <col min="12803" max="12803" width="7.75" style="375" bestFit="1" customWidth="1"/>
    <col min="12804" max="12805" width="8.125" style="375" customWidth="1"/>
    <col min="12806" max="12806" width="5.75" style="375" bestFit="1" customWidth="1"/>
    <col min="12807" max="12807" width="4.875" style="375" customWidth="1"/>
    <col min="12808" max="12808" width="6.25" style="375" customWidth="1"/>
    <col min="12809" max="12809" width="6.125" style="375" customWidth="1"/>
    <col min="12810" max="12810" width="4.25" style="375" customWidth="1"/>
    <col min="12811" max="12811" width="8.75" style="375" customWidth="1"/>
    <col min="12812" max="12812" width="6.25" style="375" customWidth="1"/>
    <col min="12813" max="12813" width="5.625" style="375" customWidth="1"/>
    <col min="12814" max="12814" width="5.25" style="375" customWidth="1"/>
    <col min="12815" max="12815" width="5.75" style="375" customWidth="1"/>
    <col min="12816" max="12816" width="8.875" style="375" customWidth="1"/>
    <col min="12817" max="12817" width="6.125" style="375" customWidth="1"/>
    <col min="12818" max="12818" width="5" style="375" customWidth="1"/>
    <col min="12819" max="12819" width="6.125" style="375" customWidth="1"/>
    <col min="12820" max="12820" width="4.875" style="375" customWidth="1"/>
    <col min="12821" max="12821" width="5.75" style="375" customWidth="1"/>
    <col min="12822" max="12823" width="5" style="375" customWidth="1"/>
    <col min="12824" max="12824" width="5.625" style="375" customWidth="1"/>
    <col min="12825" max="12825" width="5.25" style="375" customWidth="1"/>
    <col min="12826" max="12826" width="6.5" style="375" customWidth="1"/>
    <col min="12827" max="12827" width="6" style="375" customWidth="1"/>
    <col min="12828" max="12828" width="5.75" style="375" customWidth="1"/>
    <col min="12829" max="12829" width="5.5" style="375" customWidth="1"/>
    <col min="12830" max="12830" width="5" style="375" customWidth="1"/>
    <col min="12831" max="12833" width="5.625" style="375" customWidth="1"/>
    <col min="12834" max="12834" width="5" style="375" customWidth="1"/>
    <col min="12835" max="12835" width="6.25" style="375" customWidth="1"/>
    <col min="12836" max="12842" width="5.625" style="375" customWidth="1"/>
    <col min="12843" max="13056" width="8.75" style="375"/>
    <col min="13057" max="13057" width="9.25" style="375" customWidth="1"/>
    <col min="13058" max="13058" width="8.25" style="375" bestFit="1" customWidth="1"/>
    <col min="13059" max="13059" width="7.75" style="375" bestFit="1" customWidth="1"/>
    <col min="13060" max="13061" width="8.125" style="375" customWidth="1"/>
    <col min="13062" max="13062" width="5.75" style="375" bestFit="1" customWidth="1"/>
    <col min="13063" max="13063" width="4.875" style="375" customWidth="1"/>
    <col min="13064" max="13064" width="6.25" style="375" customWidth="1"/>
    <col min="13065" max="13065" width="6.125" style="375" customWidth="1"/>
    <col min="13066" max="13066" width="4.25" style="375" customWidth="1"/>
    <col min="13067" max="13067" width="8.75" style="375" customWidth="1"/>
    <col min="13068" max="13068" width="6.25" style="375" customWidth="1"/>
    <col min="13069" max="13069" width="5.625" style="375" customWidth="1"/>
    <col min="13070" max="13070" width="5.25" style="375" customWidth="1"/>
    <col min="13071" max="13071" width="5.75" style="375" customWidth="1"/>
    <col min="13072" max="13072" width="8.875" style="375" customWidth="1"/>
    <col min="13073" max="13073" width="6.125" style="375" customWidth="1"/>
    <col min="13074" max="13074" width="5" style="375" customWidth="1"/>
    <col min="13075" max="13075" width="6.125" style="375" customWidth="1"/>
    <col min="13076" max="13076" width="4.875" style="375" customWidth="1"/>
    <col min="13077" max="13077" width="5.75" style="375" customWidth="1"/>
    <col min="13078" max="13079" width="5" style="375" customWidth="1"/>
    <col min="13080" max="13080" width="5.625" style="375" customWidth="1"/>
    <col min="13081" max="13081" width="5.25" style="375" customWidth="1"/>
    <col min="13082" max="13082" width="6.5" style="375" customWidth="1"/>
    <col min="13083" max="13083" width="6" style="375" customWidth="1"/>
    <col min="13084" max="13084" width="5.75" style="375" customWidth="1"/>
    <col min="13085" max="13085" width="5.5" style="375" customWidth="1"/>
    <col min="13086" max="13086" width="5" style="375" customWidth="1"/>
    <col min="13087" max="13089" width="5.625" style="375" customWidth="1"/>
    <col min="13090" max="13090" width="5" style="375" customWidth="1"/>
    <col min="13091" max="13091" width="6.25" style="375" customWidth="1"/>
    <col min="13092" max="13098" width="5.625" style="375" customWidth="1"/>
    <col min="13099" max="13312" width="8.75" style="375"/>
    <col min="13313" max="13313" width="9.25" style="375" customWidth="1"/>
    <col min="13314" max="13314" width="8.25" style="375" bestFit="1" customWidth="1"/>
    <col min="13315" max="13315" width="7.75" style="375" bestFit="1" customWidth="1"/>
    <col min="13316" max="13317" width="8.125" style="375" customWidth="1"/>
    <col min="13318" max="13318" width="5.75" style="375" bestFit="1" customWidth="1"/>
    <col min="13319" max="13319" width="4.875" style="375" customWidth="1"/>
    <col min="13320" max="13320" width="6.25" style="375" customWidth="1"/>
    <col min="13321" max="13321" width="6.125" style="375" customWidth="1"/>
    <col min="13322" max="13322" width="4.25" style="375" customWidth="1"/>
    <col min="13323" max="13323" width="8.75" style="375" customWidth="1"/>
    <col min="13324" max="13324" width="6.25" style="375" customWidth="1"/>
    <col min="13325" max="13325" width="5.625" style="375" customWidth="1"/>
    <col min="13326" max="13326" width="5.25" style="375" customWidth="1"/>
    <col min="13327" max="13327" width="5.75" style="375" customWidth="1"/>
    <col min="13328" max="13328" width="8.875" style="375" customWidth="1"/>
    <col min="13329" max="13329" width="6.125" style="375" customWidth="1"/>
    <col min="13330" max="13330" width="5" style="375" customWidth="1"/>
    <col min="13331" max="13331" width="6.125" style="375" customWidth="1"/>
    <col min="13332" max="13332" width="4.875" style="375" customWidth="1"/>
    <col min="13333" max="13333" width="5.75" style="375" customWidth="1"/>
    <col min="13334" max="13335" width="5" style="375" customWidth="1"/>
    <col min="13336" max="13336" width="5.625" style="375" customWidth="1"/>
    <col min="13337" max="13337" width="5.25" style="375" customWidth="1"/>
    <col min="13338" max="13338" width="6.5" style="375" customWidth="1"/>
    <col min="13339" max="13339" width="6" style="375" customWidth="1"/>
    <col min="13340" max="13340" width="5.75" style="375" customWidth="1"/>
    <col min="13341" max="13341" width="5.5" style="375" customWidth="1"/>
    <col min="13342" max="13342" width="5" style="375" customWidth="1"/>
    <col min="13343" max="13345" width="5.625" style="375" customWidth="1"/>
    <col min="13346" max="13346" width="5" style="375" customWidth="1"/>
    <col min="13347" max="13347" width="6.25" style="375" customWidth="1"/>
    <col min="13348" max="13354" width="5.625" style="375" customWidth="1"/>
    <col min="13355" max="13568" width="8.75" style="375"/>
    <col min="13569" max="13569" width="9.25" style="375" customWidth="1"/>
    <col min="13570" max="13570" width="8.25" style="375" bestFit="1" customWidth="1"/>
    <col min="13571" max="13571" width="7.75" style="375" bestFit="1" customWidth="1"/>
    <col min="13572" max="13573" width="8.125" style="375" customWidth="1"/>
    <col min="13574" max="13574" width="5.75" style="375" bestFit="1" customWidth="1"/>
    <col min="13575" max="13575" width="4.875" style="375" customWidth="1"/>
    <col min="13576" max="13576" width="6.25" style="375" customWidth="1"/>
    <col min="13577" max="13577" width="6.125" style="375" customWidth="1"/>
    <col min="13578" max="13578" width="4.25" style="375" customWidth="1"/>
    <col min="13579" max="13579" width="8.75" style="375" customWidth="1"/>
    <col min="13580" max="13580" width="6.25" style="375" customWidth="1"/>
    <col min="13581" max="13581" width="5.625" style="375" customWidth="1"/>
    <col min="13582" max="13582" width="5.25" style="375" customWidth="1"/>
    <col min="13583" max="13583" width="5.75" style="375" customWidth="1"/>
    <col min="13584" max="13584" width="8.875" style="375" customWidth="1"/>
    <col min="13585" max="13585" width="6.125" style="375" customWidth="1"/>
    <col min="13586" max="13586" width="5" style="375" customWidth="1"/>
    <col min="13587" max="13587" width="6.125" style="375" customWidth="1"/>
    <col min="13588" max="13588" width="4.875" style="375" customWidth="1"/>
    <col min="13589" max="13589" width="5.75" style="375" customWidth="1"/>
    <col min="13590" max="13591" width="5" style="375" customWidth="1"/>
    <col min="13592" max="13592" width="5.625" style="375" customWidth="1"/>
    <col min="13593" max="13593" width="5.25" style="375" customWidth="1"/>
    <col min="13594" max="13594" width="6.5" style="375" customWidth="1"/>
    <col min="13595" max="13595" width="6" style="375" customWidth="1"/>
    <col min="13596" max="13596" width="5.75" style="375" customWidth="1"/>
    <col min="13597" max="13597" width="5.5" style="375" customWidth="1"/>
    <col min="13598" max="13598" width="5" style="375" customWidth="1"/>
    <col min="13599" max="13601" width="5.625" style="375" customWidth="1"/>
    <col min="13602" max="13602" width="5" style="375" customWidth="1"/>
    <col min="13603" max="13603" width="6.25" style="375" customWidth="1"/>
    <col min="13604" max="13610" width="5.625" style="375" customWidth="1"/>
    <col min="13611" max="13824" width="8.75" style="375"/>
    <col min="13825" max="13825" width="9.25" style="375" customWidth="1"/>
    <col min="13826" max="13826" width="8.25" style="375" bestFit="1" customWidth="1"/>
    <col min="13827" max="13827" width="7.75" style="375" bestFit="1" customWidth="1"/>
    <col min="13828" max="13829" width="8.125" style="375" customWidth="1"/>
    <col min="13830" max="13830" width="5.75" style="375" bestFit="1" customWidth="1"/>
    <col min="13831" max="13831" width="4.875" style="375" customWidth="1"/>
    <col min="13832" max="13832" width="6.25" style="375" customWidth="1"/>
    <col min="13833" max="13833" width="6.125" style="375" customWidth="1"/>
    <col min="13834" max="13834" width="4.25" style="375" customWidth="1"/>
    <col min="13835" max="13835" width="8.75" style="375" customWidth="1"/>
    <col min="13836" max="13836" width="6.25" style="375" customWidth="1"/>
    <col min="13837" max="13837" width="5.625" style="375" customWidth="1"/>
    <col min="13838" max="13838" width="5.25" style="375" customWidth="1"/>
    <col min="13839" max="13839" width="5.75" style="375" customWidth="1"/>
    <col min="13840" max="13840" width="8.875" style="375" customWidth="1"/>
    <col min="13841" max="13841" width="6.125" style="375" customWidth="1"/>
    <col min="13842" max="13842" width="5" style="375" customWidth="1"/>
    <col min="13843" max="13843" width="6.125" style="375" customWidth="1"/>
    <col min="13844" max="13844" width="4.875" style="375" customWidth="1"/>
    <col min="13845" max="13845" width="5.75" style="375" customWidth="1"/>
    <col min="13846" max="13847" width="5" style="375" customWidth="1"/>
    <col min="13848" max="13848" width="5.625" style="375" customWidth="1"/>
    <col min="13849" max="13849" width="5.25" style="375" customWidth="1"/>
    <col min="13850" max="13850" width="6.5" style="375" customWidth="1"/>
    <col min="13851" max="13851" width="6" style="375" customWidth="1"/>
    <col min="13852" max="13852" width="5.75" style="375" customWidth="1"/>
    <col min="13853" max="13853" width="5.5" style="375" customWidth="1"/>
    <col min="13854" max="13854" width="5" style="375" customWidth="1"/>
    <col min="13855" max="13857" width="5.625" style="375" customWidth="1"/>
    <col min="13858" max="13858" width="5" style="375" customWidth="1"/>
    <col min="13859" max="13859" width="6.25" style="375" customWidth="1"/>
    <col min="13860" max="13866" width="5.625" style="375" customWidth="1"/>
    <col min="13867" max="14080" width="8.75" style="375"/>
    <col min="14081" max="14081" width="9.25" style="375" customWidth="1"/>
    <col min="14082" max="14082" width="8.25" style="375" bestFit="1" customWidth="1"/>
    <col min="14083" max="14083" width="7.75" style="375" bestFit="1" customWidth="1"/>
    <col min="14084" max="14085" width="8.125" style="375" customWidth="1"/>
    <col min="14086" max="14086" width="5.75" style="375" bestFit="1" customWidth="1"/>
    <col min="14087" max="14087" width="4.875" style="375" customWidth="1"/>
    <col min="14088" max="14088" width="6.25" style="375" customWidth="1"/>
    <col min="14089" max="14089" width="6.125" style="375" customWidth="1"/>
    <col min="14090" max="14090" width="4.25" style="375" customWidth="1"/>
    <col min="14091" max="14091" width="8.75" style="375" customWidth="1"/>
    <col min="14092" max="14092" width="6.25" style="375" customWidth="1"/>
    <col min="14093" max="14093" width="5.625" style="375" customWidth="1"/>
    <col min="14094" max="14094" width="5.25" style="375" customWidth="1"/>
    <col min="14095" max="14095" width="5.75" style="375" customWidth="1"/>
    <col min="14096" max="14096" width="8.875" style="375" customWidth="1"/>
    <col min="14097" max="14097" width="6.125" style="375" customWidth="1"/>
    <col min="14098" max="14098" width="5" style="375" customWidth="1"/>
    <col min="14099" max="14099" width="6.125" style="375" customWidth="1"/>
    <col min="14100" max="14100" width="4.875" style="375" customWidth="1"/>
    <col min="14101" max="14101" width="5.75" style="375" customWidth="1"/>
    <col min="14102" max="14103" width="5" style="375" customWidth="1"/>
    <col min="14104" max="14104" width="5.625" style="375" customWidth="1"/>
    <col min="14105" max="14105" width="5.25" style="375" customWidth="1"/>
    <col min="14106" max="14106" width="6.5" style="375" customWidth="1"/>
    <col min="14107" max="14107" width="6" style="375" customWidth="1"/>
    <col min="14108" max="14108" width="5.75" style="375" customWidth="1"/>
    <col min="14109" max="14109" width="5.5" style="375" customWidth="1"/>
    <col min="14110" max="14110" width="5" style="375" customWidth="1"/>
    <col min="14111" max="14113" width="5.625" style="375" customWidth="1"/>
    <col min="14114" max="14114" width="5" style="375" customWidth="1"/>
    <col min="14115" max="14115" width="6.25" style="375" customWidth="1"/>
    <col min="14116" max="14122" width="5.625" style="375" customWidth="1"/>
    <col min="14123" max="14336" width="8.75" style="375"/>
    <col min="14337" max="14337" width="9.25" style="375" customWidth="1"/>
    <col min="14338" max="14338" width="8.25" style="375" bestFit="1" customWidth="1"/>
    <col min="14339" max="14339" width="7.75" style="375" bestFit="1" customWidth="1"/>
    <col min="14340" max="14341" width="8.125" style="375" customWidth="1"/>
    <col min="14342" max="14342" width="5.75" style="375" bestFit="1" customWidth="1"/>
    <col min="14343" max="14343" width="4.875" style="375" customWidth="1"/>
    <col min="14344" max="14344" width="6.25" style="375" customWidth="1"/>
    <col min="14345" max="14345" width="6.125" style="375" customWidth="1"/>
    <col min="14346" max="14346" width="4.25" style="375" customWidth="1"/>
    <col min="14347" max="14347" width="8.75" style="375" customWidth="1"/>
    <col min="14348" max="14348" width="6.25" style="375" customWidth="1"/>
    <col min="14349" max="14349" width="5.625" style="375" customWidth="1"/>
    <col min="14350" max="14350" width="5.25" style="375" customWidth="1"/>
    <col min="14351" max="14351" width="5.75" style="375" customWidth="1"/>
    <col min="14352" max="14352" width="8.875" style="375" customWidth="1"/>
    <col min="14353" max="14353" width="6.125" style="375" customWidth="1"/>
    <col min="14354" max="14354" width="5" style="375" customWidth="1"/>
    <col min="14355" max="14355" width="6.125" style="375" customWidth="1"/>
    <col min="14356" max="14356" width="4.875" style="375" customWidth="1"/>
    <col min="14357" max="14357" width="5.75" style="375" customWidth="1"/>
    <col min="14358" max="14359" width="5" style="375" customWidth="1"/>
    <col min="14360" max="14360" width="5.625" style="375" customWidth="1"/>
    <col min="14361" max="14361" width="5.25" style="375" customWidth="1"/>
    <col min="14362" max="14362" width="6.5" style="375" customWidth="1"/>
    <col min="14363" max="14363" width="6" style="375" customWidth="1"/>
    <col min="14364" max="14364" width="5.75" style="375" customWidth="1"/>
    <col min="14365" max="14365" width="5.5" style="375" customWidth="1"/>
    <col min="14366" max="14366" width="5" style="375" customWidth="1"/>
    <col min="14367" max="14369" width="5.625" style="375" customWidth="1"/>
    <col min="14370" max="14370" width="5" style="375" customWidth="1"/>
    <col min="14371" max="14371" width="6.25" style="375" customWidth="1"/>
    <col min="14372" max="14378" width="5.625" style="375" customWidth="1"/>
    <col min="14379" max="14592" width="8.75" style="375"/>
    <col min="14593" max="14593" width="9.25" style="375" customWidth="1"/>
    <col min="14594" max="14594" width="8.25" style="375" bestFit="1" customWidth="1"/>
    <col min="14595" max="14595" width="7.75" style="375" bestFit="1" customWidth="1"/>
    <col min="14596" max="14597" width="8.125" style="375" customWidth="1"/>
    <col min="14598" max="14598" width="5.75" style="375" bestFit="1" customWidth="1"/>
    <col min="14599" max="14599" width="4.875" style="375" customWidth="1"/>
    <col min="14600" max="14600" width="6.25" style="375" customWidth="1"/>
    <col min="14601" max="14601" width="6.125" style="375" customWidth="1"/>
    <col min="14602" max="14602" width="4.25" style="375" customWidth="1"/>
    <col min="14603" max="14603" width="8.75" style="375" customWidth="1"/>
    <col min="14604" max="14604" width="6.25" style="375" customWidth="1"/>
    <col min="14605" max="14605" width="5.625" style="375" customWidth="1"/>
    <col min="14606" max="14606" width="5.25" style="375" customWidth="1"/>
    <col min="14607" max="14607" width="5.75" style="375" customWidth="1"/>
    <col min="14608" max="14608" width="8.875" style="375" customWidth="1"/>
    <col min="14609" max="14609" width="6.125" style="375" customWidth="1"/>
    <col min="14610" max="14610" width="5" style="375" customWidth="1"/>
    <col min="14611" max="14611" width="6.125" style="375" customWidth="1"/>
    <col min="14612" max="14612" width="4.875" style="375" customWidth="1"/>
    <col min="14613" max="14613" width="5.75" style="375" customWidth="1"/>
    <col min="14614" max="14615" width="5" style="375" customWidth="1"/>
    <col min="14616" max="14616" width="5.625" style="375" customWidth="1"/>
    <col min="14617" max="14617" width="5.25" style="375" customWidth="1"/>
    <col min="14618" max="14618" width="6.5" style="375" customWidth="1"/>
    <col min="14619" max="14619" width="6" style="375" customWidth="1"/>
    <col min="14620" max="14620" width="5.75" style="375" customWidth="1"/>
    <col min="14621" max="14621" width="5.5" style="375" customWidth="1"/>
    <col min="14622" max="14622" width="5" style="375" customWidth="1"/>
    <col min="14623" max="14625" width="5.625" style="375" customWidth="1"/>
    <col min="14626" max="14626" width="5" style="375" customWidth="1"/>
    <col min="14627" max="14627" width="6.25" style="375" customWidth="1"/>
    <col min="14628" max="14634" width="5.625" style="375" customWidth="1"/>
    <col min="14635" max="14848" width="8.75" style="375"/>
    <col min="14849" max="14849" width="9.25" style="375" customWidth="1"/>
    <col min="14850" max="14850" width="8.25" style="375" bestFit="1" customWidth="1"/>
    <col min="14851" max="14851" width="7.75" style="375" bestFit="1" customWidth="1"/>
    <col min="14852" max="14853" width="8.125" style="375" customWidth="1"/>
    <col min="14854" max="14854" width="5.75" style="375" bestFit="1" customWidth="1"/>
    <col min="14855" max="14855" width="4.875" style="375" customWidth="1"/>
    <col min="14856" max="14856" width="6.25" style="375" customWidth="1"/>
    <col min="14857" max="14857" width="6.125" style="375" customWidth="1"/>
    <col min="14858" max="14858" width="4.25" style="375" customWidth="1"/>
    <col min="14859" max="14859" width="8.75" style="375" customWidth="1"/>
    <col min="14860" max="14860" width="6.25" style="375" customWidth="1"/>
    <col min="14861" max="14861" width="5.625" style="375" customWidth="1"/>
    <col min="14862" max="14862" width="5.25" style="375" customWidth="1"/>
    <col min="14863" max="14863" width="5.75" style="375" customWidth="1"/>
    <col min="14864" max="14864" width="8.875" style="375" customWidth="1"/>
    <col min="14865" max="14865" width="6.125" style="375" customWidth="1"/>
    <col min="14866" max="14866" width="5" style="375" customWidth="1"/>
    <col min="14867" max="14867" width="6.125" style="375" customWidth="1"/>
    <col min="14868" max="14868" width="4.875" style="375" customWidth="1"/>
    <col min="14869" max="14869" width="5.75" style="375" customWidth="1"/>
    <col min="14870" max="14871" width="5" style="375" customWidth="1"/>
    <col min="14872" max="14872" width="5.625" style="375" customWidth="1"/>
    <col min="14873" max="14873" width="5.25" style="375" customWidth="1"/>
    <col min="14874" max="14874" width="6.5" style="375" customWidth="1"/>
    <col min="14875" max="14875" width="6" style="375" customWidth="1"/>
    <col min="14876" max="14876" width="5.75" style="375" customWidth="1"/>
    <col min="14877" max="14877" width="5.5" style="375" customWidth="1"/>
    <col min="14878" max="14878" width="5" style="375" customWidth="1"/>
    <col min="14879" max="14881" width="5.625" style="375" customWidth="1"/>
    <col min="14882" max="14882" width="5" style="375" customWidth="1"/>
    <col min="14883" max="14883" width="6.25" style="375" customWidth="1"/>
    <col min="14884" max="14890" width="5.625" style="375" customWidth="1"/>
    <col min="14891" max="15104" width="8.75" style="375"/>
    <col min="15105" max="15105" width="9.25" style="375" customWidth="1"/>
    <col min="15106" max="15106" width="8.25" style="375" bestFit="1" customWidth="1"/>
    <col min="15107" max="15107" width="7.75" style="375" bestFit="1" customWidth="1"/>
    <col min="15108" max="15109" width="8.125" style="375" customWidth="1"/>
    <col min="15110" max="15110" width="5.75" style="375" bestFit="1" customWidth="1"/>
    <col min="15111" max="15111" width="4.875" style="375" customWidth="1"/>
    <col min="15112" max="15112" width="6.25" style="375" customWidth="1"/>
    <col min="15113" max="15113" width="6.125" style="375" customWidth="1"/>
    <col min="15114" max="15114" width="4.25" style="375" customWidth="1"/>
    <col min="15115" max="15115" width="8.75" style="375" customWidth="1"/>
    <col min="15116" max="15116" width="6.25" style="375" customWidth="1"/>
    <col min="15117" max="15117" width="5.625" style="375" customWidth="1"/>
    <col min="15118" max="15118" width="5.25" style="375" customWidth="1"/>
    <col min="15119" max="15119" width="5.75" style="375" customWidth="1"/>
    <col min="15120" max="15120" width="8.875" style="375" customWidth="1"/>
    <col min="15121" max="15121" width="6.125" style="375" customWidth="1"/>
    <col min="15122" max="15122" width="5" style="375" customWidth="1"/>
    <col min="15123" max="15123" width="6.125" style="375" customWidth="1"/>
    <col min="15124" max="15124" width="4.875" style="375" customWidth="1"/>
    <col min="15125" max="15125" width="5.75" style="375" customWidth="1"/>
    <col min="15126" max="15127" width="5" style="375" customWidth="1"/>
    <col min="15128" max="15128" width="5.625" style="375" customWidth="1"/>
    <col min="15129" max="15129" width="5.25" style="375" customWidth="1"/>
    <col min="15130" max="15130" width="6.5" style="375" customWidth="1"/>
    <col min="15131" max="15131" width="6" style="375" customWidth="1"/>
    <col min="15132" max="15132" width="5.75" style="375" customWidth="1"/>
    <col min="15133" max="15133" width="5.5" style="375" customWidth="1"/>
    <col min="15134" max="15134" width="5" style="375" customWidth="1"/>
    <col min="15135" max="15137" width="5.625" style="375" customWidth="1"/>
    <col min="15138" max="15138" width="5" style="375" customWidth="1"/>
    <col min="15139" max="15139" width="6.25" style="375" customWidth="1"/>
    <col min="15140" max="15146" width="5.625" style="375" customWidth="1"/>
    <col min="15147" max="15360" width="8.75" style="375"/>
    <col min="15361" max="15361" width="9.25" style="375" customWidth="1"/>
    <col min="15362" max="15362" width="8.25" style="375" bestFit="1" customWidth="1"/>
    <col min="15363" max="15363" width="7.75" style="375" bestFit="1" customWidth="1"/>
    <col min="15364" max="15365" width="8.125" style="375" customWidth="1"/>
    <col min="15366" max="15366" width="5.75" style="375" bestFit="1" customWidth="1"/>
    <col min="15367" max="15367" width="4.875" style="375" customWidth="1"/>
    <col min="15368" max="15368" width="6.25" style="375" customWidth="1"/>
    <col min="15369" max="15369" width="6.125" style="375" customWidth="1"/>
    <col min="15370" max="15370" width="4.25" style="375" customWidth="1"/>
    <col min="15371" max="15371" width="8.75" style="375" customWidth="1"/>
    <col min="15372" max="15372" width="6.25" style="375" customWidth="1"/>
    <col min="15373" max="15373" width="5.625" style="375" customWidth="1"/>
    <col min="15374" max="15374" width="5.25" style="375" customWidth="1"/>
    <col min="15375" max="15375" width="5.75" style="375" customWidth="1"/>
    <col min="15376" max="15376" width="8.875" style="375" customWidth="1"/>
    <col min="15377" max="15377" width="6.125" style="375" customWidth="1"/>
    <col min="15378" max="15378" width="5" style="375" customWidth="1"/>
    <col min="15379" max="15379" width="6.125" style="375" customWidth="1"/>
    <col min="15380" max="15380" width="4.875" style="375" customWidth="1"/>
    <col min="15381" max="15381" width="5.75" style="375" customWidth="1"/>
    <col min="15382" max="15383" width="5" style="375" customWidth="1"/>
    <col min="15384" max="15384" width="5.625" style="375" customWidth="1"/>
    <col min="15385" max="15385" width="5.25" style="375" customWidth="1"/>
    <col min="15386" max="15386" width="6.5" style="375" customWidth="1"/>
    <col min="15387" max="15387" width="6" style="375" customWidth="1"/>
    <col min="15388" max="15388" width="5.75" style="375" customWidth="1"/>
    <col min="15389" max="15389" width="5.5" style="375" customWidth="1"/>
    <col min="15390" max="15390" width="5" style="375" customWidth="1"/>
    <col min="15391" max="15393" width="5.625" style="375" customWidth="1"/>
    <col min="15394" max="15394" width="5" style="375" customWidth="1"/>
    <col min="15395" max="15395" width="6.25" style="375" customWidth="1"/>
    <col min="15396" max="15402" width="5.625" style="375" customWidth="1"/>
    <col min="15403" max="15616" width="8.75" style="375"/>
    <col min="15617" max="15617" width="9.25" style="375" customWidth="1"/>
    <col min="15618" max="15618" width="8.25" style="375" bestFit="1" customWidth="1"/>
    <col min="15619" max="15619" width="7.75" style="375" bestFit="1" customWidth="1"/>
    <col min="15620" max="15621" width="8.125" style="375" customWidth="1"/>
    <col min="15622" max="15622" width="5.75" style="375" bestFit="1" customWidth="1"/>
    <col min="15623" max="15623" width="4.875" style="375" customWidth="1"/>
    <col min="15624" max="15624" width="6.25" style="375" customWidth="1"/>
    <col min="15625" max="15625" width="6.125" style="375" customWidth="1"/>
    <col min="15626" max="15626" width="4.25" style="375" customWidth="1"/>
    <col min="15627" max="15627" width="8.75" style="375" customWidth="1"/>
    <col min="15628" max="15628" width="6.25" style="375" customWidth="1"/>
    <col min="15629" max="15629" width="5.625" style="375" customWidth="1"/>
    <col min="15630" max="15630" width="5.25" style="375" customWidth="1"/>
    <col min="15631" max="15631" width="5.75" style="375" customWidth="1"/>
    <col min="15632" max="15632" width="8.875" style="375" customWidth="1"/>
    <col min="15633" max="15633" width="6.125" style="375" customWidth="1"/>
    <col min="15634" max="15634" width="5" style="375" customWidth="1"/>
    <col min="15635" max="15635" width="6.125" style="375" customWidth="1"/>
    <col min="15636" max="15636" width="4.875" style="375" customWidth="1"/>
    <col min="15637" max="15637" width="5.75" style="375" customWidth="1"/>
    <col min="15638" max="15639" width="5" style="375" customWidth="1"/>
    <col min="15640" max="15640" width="5.625" style="375" customWidth="1"/>
    <col min="15641" max="15641" width="5.25" style="375" customWidth="1"/>
    <col min="15642" max="15642" width="6.5" style="375" customWidth="1"/>
    <col min="15643" max="15643" width="6" style="375" customWidth="1"/>
    <col min="15644" max="15644" width="5.75" style="375" customWidth="1"/>
    <col min="15645" max="15645" width="5.5" style="375" customWidth="1"/>
    <col min="15646" max="15646" width="5" style="375" customWidth="1"/>
    <col min="15647" max="15649" width="5.625" style="375" customWidth="1"/>
    <col min="15650" max="15650" width="5" style="375" customWidth="1"/>
    <col min="15651" max="15651" width="6.25" style="375" customWidth="1"/>
    <col min="15652" max="15658" width="5.625" style="375" customWidth="1"/>
    <col min="15659" max="15872" width="8.75" style="375"/>
    <col min="15873" max="15873" width="9.25" style="375" customWidth="1"/>
    <col min="15874" max="15874" width="8.25" style="375" bestFit="1" customWidth="1"/>
    <col min="15875" max="15875" width="7.75" style="375" bestFit="1" customWidth="1"/>
    <col min="15876" max="15877" width="8.125" style="375" customWidth="1"/>
    <col min="15878" max="15878" width="5.75" style="375" bestFit="1" customWidth="1"/>
    <col min="15879" max="15879" width="4.875" style="375" customWidth="1"/>
    <col min="15880" max="15880" width="6.25" style="375" customWidth="1"/>
    <col min="15881" max="15881" width="6.125" style="375" customWidth="1"/>
    <col min="15882" max="15882" width="4.25" style="375" customWidth="1"/>
    <col min="15883" max="15883" width="8.75" style="375" customWidth="1"/>
    <col min="15884" max="15884" width="6.25" style="375" customWidth="1"/>
    <col min="15885" max="15885" width="5.625" style="375" customWidth="1"/>
    <col min="15886" max="15886" width="5.25" style="375" customWidth="1"/>
    <col min="15887" max="15887" width="5.75" style="375" customWidth="1"/>
    <col min="15888" max="15888" width="8.875" style="375" customWidth="1"/>
    <col min="15889" max="15889" width="6.125" style="375" customWidth="1"/>
    <col min="15890" max="15890" width="5" style="375" customWidth="1"/>
    <col min="15891" max="15891" width="6.125" style="375" customWidth="1"/>
    <col min="15892" max="15892" width="4.875" style="375" customWidth="1"/>
    <col min="15893" max="15893" width="5.75" style="375" customWidth="1"/>
    <col min="15894" max="15895" width="5" style="375" customWidth="1"/>
    <col min="15896" max="15896" width="5.625" style="375" customWidth="1"/>
    <col min="15897" max="15897" width="5.25" style="375" customWidth="1"/>
    <col min="15898" max="15898" width="6.5" style="375" customWidth="1"/>
    <col min="15899" max="15899" width="6" style="375" customWidth="1"/>
    <col min="15900" max="15900" width="5.75" style="375" customWidth="1"/>
    <col min="15901" max="15901" width="5.5" style="375" customWidth="1"/>
    <col min="15902" max="15902" width="5" style="375" customWidth="1"/>
    <col min="15903" max="15905" width="5.625" style="375" customWidth="1"/>
    <col min="15906" max="15906" width="5" style="375" customWidth="1"/>
    <col min="15907" max="15907" width="6.25" style="375" customWidth="1"/>
    <col min="15908" max="15914" width="5.625" style="375" customWidth="1"/>
    <col min="15915" max="16128" width="8.75" style="375"/>
    <col min="16129" max="16129" width="9.25" style="375" customWidth="1"/>
    <col min="16130" max="16130" width="8.25" style="375" bestFit="1" customWidth="1"/>
    <col min="16131" max="16131" width="7.75" style="375" bestFit="1" customWidth="1"/>
    <col min="16132" max="16133" width="8.125" style="375" customWidth="1"/>
    <col min="16134" max="16134" width="5.75" style="375" bestFit="1" customWidth="1"/>
    <col min="16135" max="16135" width="4.875" style="375" customWidth="1"/>
    <col min="16136" max="16136" width="6.25" style="375" customWidth="1"/>
    <col min="16137" max="16137" width="6.125" style="375" customWidth="1"/>
    <col min="16138" max="16138" width="4.25" style="375" customWidth="1"/>
    <col min="16139" max="16139" width="8.75" style="375" customWidth="1"/>
    <col min="16140" max="16140" width="6.25" style="375" customWidth="1"/>
    <col min="16141" max="16141" width="5.625" style="375" customWidth="1"/>
    <col min="16142" max="16142" width="5.25" style="375" customWidth="1"/>
    <col min="16143" max="16143" width="5.75" style="375" customWidth="1"/>
    <col min="16144" max="16144" width="8.875" style="375" customWidth="1"/>
    <col min="16145" max="16145" width="6.125" style="375" customWidth="1"/>
    <col min="16146" max="16146" width="5" style="375" customWidth="1"/>
    <col min="16147" max="16147" width="6.125" style="375" customWidth="1"/>
    <col min="16148" max="16148" width="4.875" style="375" customWidth="1"/>
    <col min="16149" max="16149" width="5.75" style="375" customWidth="1"/>
    <col min="16150" max="16151" width="5" style="375" customWidth="1"/>
    <col min="16152" max="16152" width="5.625" style="375" customWidth="1"/>
    <col min="16153" max="16153" width="5.25" style="375" customWidth="1"/>
    <col min="16154" max="16154" width="6.5" style="375" customWidth="1"/>
    <col min="16155" max="16155" width="6" style="375" customWidth="1"/>
    <col min="16156" max="16156" width="5.75" style="375" customWidth="1"/>
    <col min="16157" max="16157" width="5.5" style="375" customWidth="1"/>
    <col min="16158" max="16158" width="5" style="375" customWidth="1"/>
    <col min="16159" max="16161" width="5.625" style="375" customWidth="1"/>
    <col min="16162" max="16162" width="5" style="375" customWidth="1"/>
    <col min="16163" max="16163" width="6.25" style="375" customWidth="1"/>
    <col min="16164" max="16170" width="5.625" style="375" customWidth="1"/>
    <col min="16171" max="16384" width="8.75" style="375"/>
  </cols>
  <sheetData>
    <row r="1" spans="1:35" s="306" customFormat="1" ht="21" customHeight="1" thickBot="1">
      <c r="A1" s="302" t="s">
        <v>618</v>
      </c>
      <c r="B1" s="611"/>
      <c r="C1" s="612"/>
      <c r="D1" s="303"/>
      <c r="E1" s="613" t="s">
        <v>619</v>
      </c>
      <c r="F1" s="614"/>
      <c r="G1" s="614"/>
      <c r="H1" s="615"/>
      <c r="I1" s="616"/>
      <c r="J1" s="617"/>
      <c r="K1" s="617"/>
      <c r="L1" s="617"/>
      <c r="M1" s="617"/>
      <c r="N1" s="617"/>
      <c r="O1" s="617"/>
      <c r="P1" s="617"/>
      <c r="Q1" s="617"/>
      <c r="R1" s="617"/>
      <c r="S1" s="617"/>
      <c r="T1" s="304"/>
      <c r="U1" s="304"/>
      <c r="V1" s="305"/>
    </row>
    <row r="2" spans="1:35" s="306" customFormat="1" ht="21" customHeight="1">
      <c r="A2" s="618" t="s">
        <v>620</v>
      </c>
      <c r="B2" s="619"/>
      <c r="C2" s="620"/>
      <c r="E2" s="624"/>
      <c r="F2" s="625"/>
      <c r="G2" s="625"/>
      <c r="H2" s="625"/>
      <c r="I2" s="625"/>
      <c r="J2" s="625"/>
      <c r="K2" s="625"/>
      <c r="L2" s="625"/>
      <c r="M2" s="625"/>
      <c r="N2" s="625"/>
      <c r="O2" s="625"/>
      <c r="P2" s="625"/>
      <c r="Q2" s="625"/>
      <c r="R2" s="625"/>
      <c r="S2" s="625"/>
      <c r="T2" s="625"/>
      <c r="U2" s="625"/>
      <c r="V2" s="626"/>
    </row>
    <row r="3" spans="1:35" s="306" customFormat="1" ht="21" customHeight="1" thickBot="1">
      <c r="A3" s="621"/>
      <c r="B3" s="622"/>
      <c r="C3" s="623"/>
      <c r="E3" s="627"/>
      <c r="F3" s="628"/>
      <c r="G3" s="628"/>
      <c r="H3" s="628"/>
      <c r="I3" s="628"/>
      <c r="J3" s="628"/>
      <c r="K3" s="628"/>
      <c r="L3" s="628"/>
      <c r="M3" s="628"/>
      <c r="N3" s="628"/>
      <c r="O3" s="628"/>
      <c r="P3" s="628"/>
      <c r="Q3" s="628"/>
      <c r="R3" s="628"/>
      <c r="S3" s="628"/>
      <c r="T3" s="628"/>
      <c r="U3" s="628"/>
      <c r="V3" s="629"/>
    </row>
    <row r="4" spans="1:35" s="303" customFormat="1" ht="15.75">
      <c r="A4" s="307"/>
    </row>
    <row r="5" spans="1:35" s="306" customFormat="1" ht="30.75">
      <c r="A5" s="308"/>
      <c r="G5" s="630" t="str">
        <f ca="1">"BẢNG SỐ LIỆU NHÂN SỰ NĂM HỌC"&amp;" "&amp;YEAR(TODAY())&amp;"-"&amp;YEAR(TODAY())+1</f>
        <v>BẢNG SỐ LIỆU NHÂN SỰ NĂM HỌC 2016-2017</v>
      </c>
      <c r="H5" s="630"/>
      <c r="I5" s="630"/>
      <c r="J5" s="630"/>
      <c r="K5" s="630"/>
      <c r="L5" s="630"/>
      <c r="M5" s="630"/>
      <c r="N5" s="630"/>
      <c r="O5" s="630"/>
      <c r="P5" s="630"/>
      <c r="Q5" s="630"/>
      <c r="R5" s="630"/>
      <c r="S5" s="630"/>
      <c r="T5" s="630"/>
      <c r="U5" s="630"/>
      <c r="V5" s="630"/>
      <c r="W5" s="630"/>
      <c r="X5" s="630"/>
      <c r="Y5" s="630"/>
      <c r="Z5" s="630"/>
      <c r="AA5" s="630"/>
      <c r="AB5" s="630"/>
      <c r="AC5" s="630"/>
      <c r="AD5" s="630"/>
    </row>
    <row r="6" spans="1:35" s="306" customFormat="1" ht="25.5" customHeight="1" thickBot="1">
      <c r="A6" s="605" t="s">
        <v>621</v>
      </c>
      <c r="B6" s="606"/>
      <c r="C6" s="309"/>
      <c r="G6" s="310"/>
      <c r="H6" s="310"/>
      <c r="I6" s="310"/>
      <c r="J6" s="310"/>
      <c r="K6" s="310"/>
      <c r="L6" s="310"/>
      <c r="M6" s="310"/>
      <c r="N6" s="310"/>
      <c r="O6" s="310"/>
      <c r="P6" s="310"/>
      <c r="Q6" s="310"/>
      <c r="R6" s="310"/>
      <c r="S6" s="310"/>
      <c r="T6" s="310"/>
      <c r="U6" s="310"/>
      <c r="V6" s="310"/>
      <c r="W6" s="310"/>
      <c r="X6" s="310"/>
      <c r="Y6" s="310"/>
      <c r="Z6" s="310"/>
      <c r="AA6" s="310"/>
      <c r="AB6" s="310"/>
      <c r="AC6" s="310"/>
      <c r="AD6" s="310"/>
    </row>
    <row r="7" spans="1:35" s="313" customFormat="1" ht="24" customHeight="1">
      <c r="A7" s="534" t="s">
        <v>622</v>
      </c>
      <c r="B7" s="608" t="s">
        <v>623</v>
      </c>
      <c r="C7" s="608"/>
      <c r="D7" s="609"/>
      <c r="E7" s="609"/>
      <c r="F7" s="610"/>
      <c r="G7" s="596" t="str">
        <f ca="1">"Số lớp dự kiến NH"&amp;" "&amp;YEAR(TODAY())&amp;"-"&amp;YEAR(TODAY())+1</f>
        <v>Số lớp dự kiến NH 2016-2017</v>
      </c>
      <c r="H7" s="599" t="s">
        <v>624</v>
      </c>
      <c r="I7" s="601" t="s">
        <v>625</v>
      </c>
      <c r="J7" s="601"/>
      <c r="K7" s="311"/>
      <c r="L7" s="577" t="s">
        <v>626</v>
      </c>
      <c r="M7" s="590"/>
      <c r="N7" s="592">
        <f>SUM($K$7:$K$10)</f>
        <v>0</v>
      </c>
      <c r="O7" s="593"/>
      <c r="P7" s="596" t="str">
        <f ca="1">"Số học sinh dự kiến NH"&amp;" "&amp;YEAR(TODAY())&amp;"-"&amp;YEAR(TODAY())+1</f>
        <v>Số học sinh dự kiến NH 2016-2017</v>
      </c>
      <c r="Q7" s="599" t="s">
        <v>624</v>
      </c>
      <c r="R7" s="601" t="s">
        <v>625</v>
      </c>
      <c r="S7" s="601"/>
      <c r="T7" s="312"/>
      <c r="U7" s="577" t="s">
        <v>627</v>
      </c>
      <c r="V7" s="580"/>
      <c r="W7" s="583">
        <f>SUM(T7:T10)</f>
        <v>0</v>
      </c>
      <c r="X7" s="584"/>
      <c r="Y7" s="587" t="s">
        <v>628</v>
      </c>
      <c r="Z7" s="588"/>
      <c r="AA7" s="588"/>
      <c r="AB7" s="588"/>
      <c r="AC7" s="588"/>
      <c r="AD7" s="588"/>
      <c r="AE7" s="588"/>
      <c r="AF7" s="588"/>
      <c r="AG7" s="588"/>
      <c r="AH7" s="589"/>
      <c r="AI7" s="551"/>
    </row>
    <row r="8" spans="1:35" s="313" customFormat="1" ht="29.25" customHeight="1">
      <c r="A8" s="534"/>
      <c r="B8" s="554" t="s">
        <v>629</v>
      </c>
      <c r="C8" s="554"/>
      <c r="D8" s="555" t="s">
        <v>630</v>
      </c>
      <c r="E8" s="555"/>
      <c r="F8" s="556" t="s">
        <v>631</v>
      </c>
      <c r="G8" s="597"/>
      <c r="H8" s="600"/>
      <c r="I8" s="574" t="s">
        <v>632</v>
      </c>
      <c r="J8" s="574"/>
      <c r="K8" s="314"/>
      <c r="L8" s="578"/>
      <c r="M8" s="591"/>
      <c r="N8" s="594"/>
      <c r="O8" s="595"/>
      <c r="P8" s="597"/>
      <c r="Q8" s="600"/>
      <c r="R8" s="574" t="s">
        <v>632</v>
      </c>
      <c r="S8" s="574"/>
      <c r="T8" s="315"/>
      <c r="U8" s="578"/>
      <c r="V8" s="581"/>
      <c r="W8" s="585"/>
      <c r="X8" s="586"/>
      <c r="Y8" s="631" t="s">
        <v>305</v>
      </c>
      <c r="Z8" s="554"/>
      <c r="AA8" s="554"/>
      <c r="AB8" s="632" t="s">
        <v>631</v>
      </c>
      <c r="AC8" s="555" t="s">
        <v>633</v>
      </c>
      <c r="AD8" s="555"/>
      <c r="AE8" s="555" t="s">
        <v>306</v>
      </c>
      <c r="AF8" s="555"/>
      <c r="AG8" s="555" t="s">
        <v>307</v>
      </c>
      <c r="AH8" s="573"/>
      <c r="AI8" s="552"/>
    </row>
    <row r="9" spans="1:35" s="313" customFormat="1" ht="24" customHeight="1">
      <c r="A9" s="534"/>
      <c r="B9" s="316">
        <v>1</v>
      </c>
      <c r="C9" s="316">
        <v>2</v>
      </c>
      <c r="D9" s="316">
        <v>1</v>
      </c>
      <c r="E9" s="316">
        <v>2</v>
      </c>
      <c r="F9" s="556"/>
      <c r="G9" s="597"/>
      <c r="H9" s="600"/>
      <c r="I9" s="574" t="s">
        <v>634</v>
      </c>
      <c r="J9" s="574"/>
      <c r="K9" s="314"/>
      <c r="L9" s="578"/>
      <c r="M9" s="591"/>
      <c r="N9" s="594"/>
      <c r="O9" s="595"/>
      <c r="P9" s="597"/>
      <c r="Q9" s="600"/>
      <c r="R9" s="574" t="s">
        <v>634</v>
      </c>
      <c r="S9" s="574"/>
      <c r="T9" s="315"/>
      <c r="U9" s="578"/>
      <c r="V9" s="581"/>
      <c r="W9" s="585"/>
      <c r="X9" s="586"/>
      <c r="Y9" s="631"/>
      <c r="Z9" s="554"/>
      <c r="AA9" s="554"/>
      <c r="AB9" s="632"/>
      <c r="AC9" s="555"/>
      <c r="AD9" s="555"/>
      <c r="AE9" s="555"/>
      <c r="AF9" s="555"/>
      <c r="AG9" s="555"/>
      <c r="AH9" s="573"/>
      <c r="AI9" s="552"/>
    </row>
    <row r="10" spans="1:35" s="322" customFormat="1" ht="32.25" customHeight="1">
      <c r="A10" s="534"/>
      <c r="B10" s="316" t="s">
        <v>635</v>
      </c>
      <c r="C10" s="316" t="s">
        <v>636</v>
      </c>
      <c r="D10" s="317" t="s">
        <v>637</v>
      </c>
      <c r="E10" s="317" t="s">
        <v>638</v>
      </c>
      <c r="F10" s="556"/>
      <c r="G10" s="597"/>
      <c r="H10" s="600"/>
      <c r="I10" s="574" t="s">
        <v>639</v>
      </c>
      <c r="J10" s="574"/>
      <c r="K10" s="314"/>
      <c r="L10" s="578"/>
      <c r="M10" s="591"/>
      <c r="N10" s="594"/>
      <c r="O10" s="595"/>
      <c r="P10" s="597"/>
      <c r="Q10" s="600"/>
      <c r="R10" s="574" t="s">
        <v>639</v>
      </c>
      <c r="S10" s="574"/>
      <c r="T10" s="315"/>
      <c r="U10" s="578"/>
      <c r="V10" s="582"/>
      <c r="W10" s="585"/>
      <c r="X10" s="586"/>
      <c r="Y10" s="318" t="s">
        <v>640</v>
      </c>
      <c r="Z10" s="319" t="s">
        <v>641</v>
      </c>
      <c r="AA10" s="575"/>
      <c r="AB10" s="632"/>
      <c r="AC10" s="320" t="s">
        <v>642</v>
      </c>
      <c r="AD10" s="316" t="s">
        <v>643</v>
      </c>
      <c r="AE10" s="320" t="s">
        <v>642</v>
      </c>
      <c r="AF10" s="316" t="s">
        <v>643</v>
      </c>
      <c r="AG10" s="320" t="s">
        <v>642</v>
      </c>
      <c r="AH10" s="321" t="s">
        <v>643</v>
      </c>
      <c r="AI10" s="552"/>
    </row>
    <row r="11" spans="1:35" s="333" customFormat="1" ht="26.25" thickBot="1">
      <c r="A11" s="607"/>
      <c r="B11" s="323"/>
      <c r="C11" s="323"/>
      <c r="D11" s="323"/>
      <c r="E11" s="323"/>
      <c r="F11" s="324">
        <f>COUNTA($B$11:$E$11)</f>
        <v>0</v>
      </c>
      <c r="G11" s="598"/>
      <c r="H11" s="325" t="s">
        <v>644</v>
      </c>
      <c r="I11" s="604"/>
      <c r="J11" s="604"/>
      <c r="K11" s="604"/>
      <c r="L11" s="579"/>
      <c r="M11" s="326"/>
      <c r="N11" s="602">
        <f>$I$11</f>
        <v>0</v>
      </c>
      <c r="O11" s="603"/>
      <c r="P11" s="598"/>
      <c r="Q11" s="325" t="s">
        <v>644</v>
      </c>
      <c r="R11" s="604"/>
      <c r="S11" s="604"/>
      <c r="T11" s="604"/>
      <c r="U11" s="579"/>
      <c r="V11" s="326"/>
      <c r="W11" s="602">
        <f>R11</f>
        <v>0</v>
      </c>
      <c r="X11" s="603"/>
      <c r="Y11" s="327"/>
      <c r="Z11" s="328"/>
      <c r="AA11" s="576"/>
      <c r="AB11" s="329">
        <f>SUM(Y11:AA11)</f>
        <v>0</v>
      </c>
      <c r="AC11" s="330">
        <f>IF(SUM($W$7:$X$11)&gt;0,IF(OR($B$11="x",$D$11="x"),2,1)+1,0)</f>
        <v>0</v>
      </c>
      <c r="AD11" s="330">
        <f>IF(SUM(W7:X11)&gt;0,IF(OR(SUM(M7:M11)&lt;&gt;0,SUM(V7:V11)&lt;&gt;0),2,1)+1,0)</f>
        <v>0</v>
      </c>
      <c r="AE11" s="330">
        <f>IF(AB11&gt;AC11,AB11-AC11,0)</f>
        <v>0</v>
      </c>
      <c r="AF11" s="331">
        <f>IF(AB11&gt;AD11,AB11-AD11,0)</f>
        <v>0</v>
      </c>
      <c r="AG11" s="330">
        <f>IF(AC11&gt;AB11,AC11-AB11,0)</f>
        <v>0</v>
      </c>
      <c r="AH11" s="332">
        <f>IF(AD11&gt;AB11,AD11-AB11,0)</f>
        <v>0</v>
      </c>
      <c r="AI11" s="553"/>
    </row>
    <row r="12" spans="1:35" s="333" customFormat="1">
      <c r="A12" s="334"/>
      <c r="B12" s="335"/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6"/>
      <c r="N12" s="335"/>
      <c r="O12" s="335"/>
      <c r="P12" s="335"/>
      <c r="Q12" s="335"/>
      <c r="R12" s="335"/>
      <c r="S12" s="335"/>
      <c r="T12" s="336"/>
      <c r="U12" s="335"/>
      <c r="V12" s="335"/>
    </row>
    <row r="13" spans="1:35" s="333" customFormat="1" ht="6.75" customHeight="1" thickBot="1">
      <c r="J13" s="335"/>
      <c r="K13" s="335"/>
      <c r="L13" s="335"/>
      <c r="M13" s="335"/>
      <c r="N13" s="335"/>
      <c r="O13" s="335"/>
      <c r="R13" s="337"/>
      <c r="S13" s="337"/>
    </row>
    <row r="14" spans="1:35" s="338" customFormat="1" ht="18" customHeight="1" thickBot="1">
      <c r="A14" s="563" t="s">
        <v>645</v>
      </c>
      <c r="B14" s="564"/>
      <c r="C14" s="564"/>
      <c r="D14" s="564"/>
      <c r="E14" s="564"/>
      <c r="F14" s="564"/>
      <c r="G14" s="564"/>
      <c r="H14" s="564"/>
      <c r="I14" s="565"/>
      <c r="K14" s="566" t="s">
        <v>646</v>
      </c>
      <c r="L14" s="568" t="s">
        <v>647</v>
      </c>
      <c r="M14" s="569"/>
      <c r="N14" s="569"/>
      <c r="O14" s="569"/>
      <c r="P14" s="569"/>
      <c r="Q14" s="569"/>
      <c r="R14" s="569"/>
      <c r="S14" s="569"/>
      <c r="T14" s="569"/>
      <c r="U14" s="569"/>
      <c r="V14" s="569"/>
      <c r="W14" s="569"/>
      <c r="X14" s="569"/>
      <c r="Y14" s="569"/>
      <c r="Z14" s="569"/>
      <c r="AA14" s="569"/>
      <c r="AB14" s="569"/>
      <c r="AC14" s="569"/>
      <c r="AD14" s="569"/>
      <c r="AE14" s="569"/>
      <c r="AF14" s="569"/>
      <c r="AG14" s="569"/>
      <c r="AH14" s="569"/>
      <c r="AI14" s="570"/>
    </row>
    <row r="15" spans="1:35" s="339" customFormat="1" ht="23.25" customHeight="1">
      <c r="A15" s="533" t="s">
        <v>304</v>
      </c>
      <c r="B15" s="559" t="s">
        <v>648</v>
      </c>
      <c r="C15" s="559"/>
      <c r="D15" s="571" t="s">
        <v>305</v>
      </c>
      <c r="E15" s="572"/>
      <c r="F15" s="559" t="s">
        <v>306</v>
      </c>
      <c r="G15" s="559" t="s">
        <v>649</v>
      </c>
      <c r="H15" s="559" t="s">
        <v>407</v>
      </c>
      <c r="I15" s="561" t="s">
        <v>650</v>
      </c>
      <c r="K15" s="567"/>
      <c r="L15" s="555" t="s">
        <v>651</v>
      </c>
      <c r="M15" s="555"/>
      <c r="N15" s="555"/>
      <c r="O15" s="555"/>
      <c r="P15" s="555" t="s">
        <v>652</v>
      </c>
      <c r="Q15" s="555"/>
      <c r="R15" s="555"/>
      <c r="S15" s="555"/>
      <c r="T15" s="555" t="s">
        <v>653</v>
      </c>
      <c r="U15" s="555"/>
      <c r="V15" s="555"/>
      <c r="W15" s="555"/>
      <c r="X15" s="539" t="s">
        <v>654</v>
      </c>
      <c r="Y15" s="540"/>
      <c r="Z15" s="540"/>
      <c r="AA15" s="541"/>
      <c r="AB15" s="539" t="s">
        <v>655</v>
      </c>
      <c r="AC15" s="540"/>
      <c r="AD15" s="540"/>
      <c r="AE15" s="541"/>
      <c r="AF15" s="539" t="s">
        <v>656</v>
      </c>
      <c r="AG15" s="540"/>
      <c r="AH15" s="540"/>
      <c r="AI15" s="541"/>
    </row>
    <row r="16" spans="1:35" s="339" customFormat="1" ht="73.5" customHeight="1">
      <c r="A16" s="535"/>
      <c r="B16" s="560"/>
      <c r="C16" s="560"/>
      <c r="D16" s="340" t="s">
        <v>657</v>
      </c>
      <c r="E16" s="340" t="s">
        <v>538</v>
      </c>
      <c r="F16" s="560"/>
      <c r="G16" s="560"/>
      <c r="H16" s="560"/>
      <c r="I16" s="562"/>
      <c r="K16" s="567"/>
      <c r="L16" s="341" t="s">
        <v>305</v>
      </c>
      <c r="M16" s="342" t="s">
        <v>658</v>
      </c>
      <c r="N16" s="342"/>
      <c r="O16" s="341" t="s">
        <v>659</v>
      </c>
      <c r="P16" s="341" t="s">
        <v>305</v>
      </c>
      <c r="Q16" s="342" t="s">
        <v>658</v>
      </c>
      <c r="R16" s="342"/>
      <c r="S16" s="343" t="s">
        <v>659</v>
      </c>
      <c r="T16" s="341" t="s">
        <v>305</v>
      </c>
      <c r="U16" s="342" t="s">
        <v>658</v>
      </c>
      <c r="V16" s="342"/>
      <c r="W16" s="343" t="s">
        <v>659</v>
      </c>
      <c r="X16" s="341" t="s">
        <v>305</v>
      </c>
      <c r="Y16" s="342" t="s">
        <v>658</v>
      </c>
      <c r="Z16" s="342"/>
      <c r="AA16" s="343" t="s">
        <v>659</v>
      </c>
      <c r="AB16" s="341" t="s">
        <v>305</v>
      </c>
      <c r="AC16" s="342" t="s">
        <v>658</v>
      </c>
      <c r="AD16" s="342"/>
      <c r="AE16" s="343" t="s">
        <v>659</v>
      </c>
      <c r="AF16" s="341" t="s">
        <v>305</v>
      </c>
      <c r="AG16" s="342" t="s">
        <v>658</v>
      </c>
      <c r="AH16" s="342"/>
      <c r="AI16" s="343" t="s">
        <v>659</v>
      </c>
    </row>
    <row r="17" spans="1:35" s="339" customFormat="1" ht="22.5" customHeight="1">
      <c r="A17" s="344" t="s">
        <v>660</v>
      </c>
      <c r="B17" s="345">
        <f>IF(W7&gt;0,ROUND(W7/15,2),0)</f>
        <v>0</v>
      </c>
      <c r="C17" s="527">
        <f>ROUND((IF(T7&gt;0,T7/5,0)+IF(T8&gt;0,T8/7,0)+IF(T9&gt;0,T9/9,0)+IF(T10&gt;0,T10/12,0)),2)</f>
        <v>0</v>
      </c>
      <c r="D17" s="346"/>
      <c r="E17" s="346"/>
      <c r="F17" s="345">
        <f>IF(D17&gt;B17,D17-B17,0)</f>
        <v>0</v>
      </c>
      <c r="G17" s="345">
        <f>IF(D17&lt;B17,B17-D17,0)</f>
        <v>0</v>
      </c>
      <c r="H17" s="346"/>
      <c r="I17" s="347">
        <f>IF(F17&lt;G17,G17-F17,0)</f>
        <v>0</v>
      </c>
      <c r="K17" s="348" t="s">
        <v>311</v>
      </c>
      <c r="L17" s="349"/>
      <c r="M17" s="557">
        <f>[2]Dinhbien!$D$14</f>
        <v>0</v>
      </c>
      <c r="N17" s="527">
        <f>[2]Dinhbien!$F$14</f>
        <v>0</v>
      </c>
      <c r="O17" s="346"/>
      <c r="P17" s="349"/>
      <c r="Q17" s="524">
        <f>[2]Dinhbien!$D$15</f>
        <v>0</v>
      </c>
      <c r="R17" s="527">
        <f>IF(SUM($W$7:$X$11)&gt;0,ROUND(SUM($W$7:$X$11)/100,2),0)</f>
        <v>0</v>
      </c>
      <c r="S17" s="349"/>
      <c r="T17" s="349"/>
      <c r="U17" s="524">
        <f>IF(SUM($W$7:$X$11)&gt;0,ROUND($W$11/50+$W$7/35,2),0)</f>
        <v>0</v>
      </c>
      <c r="V17" s="527">
        <f>IF(SUM($W$7:$X$11)&gt;0,IF(SUM($W$7:$X$11)&gt;200,ROUND(SUM($W$7:$X$11)/70,2),ROUND(SUM($W$7:$X$11)/50,2)),0)</f>
        <v>0</v>
      </c>
      <c r="W17" s="349"/>
      <c r="X17" s="349"/>
      <c r="Y17" s="524">
        <f>IF(SUM($W$7:$X$11)&gt;0,[2]Dinhbien!$D$18,0)</f>
        <v>0</v>
      </c>
      <c r="Z17" s="527">
        <f>IF(SUM($W$7:$X$11)&gt;0,[2]Dinhbien!$F$18,0)</f>
        <v>0</v>
      </c>
      <c r="AA17" s="349"/>
      <c r="AB17" s="349"/>
      <c r="AC17" s="524">
        <f>IF(SUM($W$7:$X$11)&gt;0,IF(OR($B$11="x",$D$11="x"),[2]Dinhbien!$D$19,0),0)</f>
        <v>0</v>
      </c>
      <c r="AD17" s="527">
        <f>IF(SUM($W$7:$X$11)&gt;0,[2]Dinhbien!$F$19,0)</f>
        <v>0</v>
      </c>
      <c r="AE17" s="349"/>
      <c r="AF17" s="349"/>
      <c r="AG17" s="524">
        <f>IF(SUM($W$7:$X$11)&gt;0,[2]Dinhbien!$D$20,0)</f>
        <v>0</v>
      </c>
      <c r="AH17" s="527">
        <f>IF(SUM($W$7:$X$11)&gt;0,[2]Dinhbien!$F$20,0)</f>
        <v>0</v>
      </c>
      <c r="AI17" s="349"/>
    </row>
    <row r="18" spans="1:35" s="339" customFormat="1" ht="25.5">
      <c r="A18" s="344" t="s">
        <v>661</v>
      </c>
      <c r="B18" s="345">
        <f>IF(W11&gt;0,ROUND(((I11-M11)*1.2)+(M11*2.2),2),0)</f>
        <v>0</v>
      </c>
      <c r="C18" s="528">
        <f>IF(W11&gt;0,ROUND(((I11-M11)*1.08)+(M11*2),2),0)</f>
        <v>0</v>
      </c>
      <c r="D18" s="346"/>
      <c r="E18" s="349"/>
      <c r="F18" s="345">
        <f t="shared" ref="F18:F32" si="0">IF(D18&gt;B18,D18-B18,0)</f>
        <v>0</v>
      </c>
      <c r="G18" s="345">
        <f t="shared" ref="G18:G32" si="1">IF(D18&lt;B18,B18-D18,0)</f>
        <v>0</v>
      </c>
      <c r="H18" s="346"/>
      <c r="I18" s="347">
        <f>IF(F18&lt;G18,G18-F18,0)</f>
        <v>0</v>
      </c>
      <c r="K18" s="350" t="s">
        <v>662</v>
      </c>
      <c r="L18" s="349"/>
      <c r="M18" s="557"/>
      <c r="N18" s="528"/>
      <c r="O18" s="346"/>
      <c r="P18" s="349"/>
      <c r="Q18" s="525"/>
      <c r="R18" s="528"/>
      <c r="S18" s="349"/>
      <c r="T18" s="349"/>
      <c r="U18" s="525"/>
      <c r="V18" s="528"/>
      <c r="W18" s="349"/>
      <c r="X18" s="349"/>
      <c r="Y18" s="525"/>
      <c r="Z18" s="528"/>
      <c r="AA18" s="349"/>
      <c r="AB18" s="349"/>
      <c r="AC18" s="525"/>
      <c r="AD18" s="528"/>
      <c r="AE18" s="349"/>
      <c r="AF18" s="349"/>
      <c r="AG18" s="525"/>
      <c r="AH18" s="528"/>
      <c r="AI18" s="349"/>
    </row>
    <row r="19" spans="1:35" s="339" customFormat="1" ht="15.75" customHeight="1">
      <c r="A19" s="351"/>
      <c r="B19" s="345"/>
      <c r="C19" s="528"/>
      <c r="D19" s="346"/>
      <c r="E19" s="346"/>
      <c r="F19" s="345">
        <f t="shared" si="0"/>
        <v>0</v>
      </c>
      <c r="G19" s="345">
        <f t="shared" si="1"/>
        <v>0</v>
      </c>
      <c r="H19" s="346"/>
      <c r="I19" s="347"/>
      <c r="K19" s="352" t="s">
        <v>663</v>
      </c>
      <c r="L19" s="349"/>
      <c r="M19" s="557"/>
      <c r="N19" s="528"/>
      <c r="O19" s="346"/>
      <c r="P19" s="349"/>
      <c r="Q19" s="525"/>
      <c r="R19" s="528"/>
      <c r="S19" s="349"/>
      <c r="T19" s="349"/>
      <c r="U19" s="525"/>
      <c r="V19" s="528"/>
      <c r="W19" s="349"/>
      <c r="X19" s="349"/>
      <c r="Y19" s="525"/>
      <c r="Z19" s="528"/>
      <c r="AA19" s="349"/>
      <c r="AB19" s="349"/>
      <c r="AC19" s="525"/>
      <c r="AD19" s="528"/>
      <c r="AE19" s="349"/>
      <c r="AF19" s="349"/>
      <c r="AG19" s="525"/>
      <c r="AH19" s="528"/>
      <c r="AI19" s="349"/>
    </row>
    <row r="20" spans="1:35" s="333" customFormat="1" ht="15.75" customHeight="1" thickBot="1">
      <c r="A20" s="351"/>
      <c r="B20" s="345"/>
      <c r="C20" s="529"/>
      <c r="D20" s="346"/>
      <c r="E20" s="346"/>
      <c r="F20" s="345">
        <f t="shared" si="0"/>
        <v>0</v>
      </c>
      <c r="G20" s="345">
        <f t="shared" si="1"/>
        <v>0</v>
      </c>
      <c r="H20" s="346"/>
      <c r="I20" s="347"/>
      <c r="K20" s="353" t="s">
        <v>664</v>
      </c>
      <c r="L20" s="328"/>
      <c r="M20" s="558"/>
      <c r="N20" s="529"/>
      <c r="O20" s="346"/>
      <c r="P20" s="328"/>
      <c r="Q20" s="526"/>
      <c r="R20" s="529"/>
      <c r="S20" s="328"/>
      <c r="T20" s="328"/>
      <c r="U20" s="526"/>
      <c r="V20" s="529"/>
      <c r="W20" s="328"/>
      <c r="X20" s="328"/>
      <c r="Y20" s="526"/>
      <c r="Z20" s="529"/>
      <c r="AA20" s="328"/>
      <c r="AB20" s="328"/>
      <c r="AC20" s="526"/>
      <c r="AD20" s="529"/>
      <c r="AE20" s="328"/>
      <c r="AF20" s="328"/>
      <c r="AG20" s="526"/>
      <c r="AH20" s="529"/>
      <c r="AI20" s="328"/>
    </row>
    <row r="21" spans="1:35" s="333" customFormat="1" ht="15.75" customHeight="1" thickBot="1">
      <c r="A21" s="351"/>
      <c r="B21" s="345"/>
      <c r="C21" s="527"/>
      <c r="D21" s="346"/>
      <c r="E21" s="346"/>
      <c r="F21" s="345">
        <f t="shared" si="0"/>
        <v>0</v>
      </c>
      <c r="G21" s="345">
        <f t="shared" si="1"/>
        <v>0</v>
      </c>
      <c r="H21" s="346"/>
      <c r="I21" s="347"/>
      <c r="K21" s="336"/>
      <c r="L21" s="354"/>
      <c r="M21" s="337"/>
      <c r="N21" s="337"/>
    </row>
    <row r="22" spans="1:35" s="333" customFormat="1" ht="15.75" customHeight="1">
      <c r="A22" s="351"/>
      <c r="B22" s="345"/>
      <c r="C22" s="528"/>
      <c r="D22" s="346"/>
      <c r="E22" s="346"/>
      <c r="F22" s="345">
        <f t="shared" si="0"/>
        <v>0</v>
      </c>
      <c r="G22" s="345">
        <f t="shared" si="1"/>
        <v>0</v>
      </c>
      <c r="H22" s="346"/>
      <c r="I22" s="347"/>
      <c r="J22" s="335"/>
      <c r="K22" s="533" t="s">
        <v>646</v>
      </c>
      <c r="L22" s="536" t="s">
        <v>665</v>
      </c>
      <c r="M22" s="537"/>
      <c r="N22" s="537"/>
      <c r="O22" s="537"/>
      <c r="P22" s="537"/>
      <c r="Q22" s="537"/>
      <c r="R22" s="537"/>
      <c r="S22" s="537"/>
      <c r="T22" s="537"/>
      <c r="U22" s="537"/>
      <c r="V22" s="537"/>
      <c r="W22" s="537"/>
      <c r="X22" s="537"/>
      <c r="Y22" s="537"/>
      <c r="Z22" s="537"/>
      <c r="AA22" s="537"/>
      <c r="AB22" s="537"/>
      <c r="AC22" s="537"/>
      <c r="AD22" s="537"/>
      <c r="AE22" s="537"/>
      <c r="AF22" s="537"/>
      <c r="AG22" s="537"/>
      <c r="AH22" s="537"/>
      <c r="AI22" s="538"/>
    </row>
    <row r="23" spans="1:35" s="333" customFormat="1" ht="17.25" customHeight="1">
      <c r="A23" s="351"/>
      <c r="B23" s="345"/>
      <c r="C23" s="528"/>
      <c r="D23" s="346"/>
      <c r="E23" s="346"/>
      <c r="F23" s="345">
        <f t="shared" si="0"/>
        <v>0</v>
      </c>
      <c r="G23" s="345">
        <f t="shared" si="1"/>
        <v>0</v>
      </c>
      <c r="H23" s="346"/>
      <c r="I23" s="347"/>
      <c r="J23" s="335"/>
      <c r="K23" s="534"/>
      <c r="L23" s="539" t="s">
        <v>666</v>
      </c>
      <c r="M23" s="540"/>
      <c r="N23" s="540"/>
      <c r="O23" s="541"/>
      <c r="P23" s="539" t="s">
        <v>667</v>
      </c>
      <c r="Q23" s="540"/>
      <c r="R23" s="540"/>
      <c r="S23" s="541"/>
      <c r="T23" s="539" t="s">
        <v>668</v>
      </c>
      <c r="U23" s="540"/>
      <c r="V23" s="540"/>
      <c r="W23" s="541"/>
      <c r="X23" s="539" t="s">
        <v>669</v>
      </c>
      <c r="Y23" s="540"/>
      <c r="Z23" s="540"/>
      <c r="AA23" s="541"/>
      <c r="AB23" s="542"/>
      <c r="AC23" s="543"/>
      <c r="AD23" s="543"/>
      <c r="AE23" s="543"/>
      <c r="AF23" s="543"/>
      <c r="AG23" s="543"/>
      <c r="AH23" s="543"/>
      <c r="AI23" s="544"/>
    </row>
    <row r="24" spans="1:35" s="333" customFormat="1" ht="27" customHeight="1" thickBot="1">
      <c r="A24" s="351"/>
      <c r="B24" s="345"/>
      <c r="C24" s="529"/>
      <c r="D24" s="346"/>
      <c r="E24" s="346"/>
      <c r="F24" s="345">
        <f t="shared" si="0"/>
        <v>0</v>
      </c>
      <c r="G24" s="345">
        <f t="shared" si="1"/>
        <v>0</v>
      </c>
      <c r="H24" s="346"/>
      <c r="I24" s="347"/>
      <c r="J24" s="335"/>
      <c r="K24" s="535"/>
      <c r="L24" s="341" t="s">
        <v>305</v>
      </c>
      <c r="M24" s="342" t="s">
        <v>658</v>
      </c>
      <c r="N24" s="342"/>
      <c r="O24" s="343" t="s">
        <v>659</v>
      </c>
      <c r="P24" s="341" t="s">
        <v>305</v>
      </c>
      <c r="Q24" s="342" t="s">
        <v>658</v>
      </c>
      <c r="R24" s="342"/>
      <c r="S24" s="343" t="s">
        <v>659</v>
      </c>
      <c r="T24" s="341" t="s">
        <v>305</v>
      </c>
      <c r="U24" s="342" t="s">
        <v>658</v>
      </c>
      <c r="V24" s="342"/>
      <c r="W24" s="343" t="s">
        <v>659</v>
      </c>
      <c r="X24" s="341" t="s">
        <v>305</v>
      </c>
      <c r="Y24" s="342" t="s">
        <v>658</v>
      </c>
      <c r="Z24" s="342" t="s">
        <v>670</v>
      </c>
      <c r="AA24" s="343" t="s">
        <v>659</v>
      </c>
      <c r="AB24" s="545"/>
      <c r="AC24" s="546"/>
      <c r="AD24" s="546"/>
      <c r="AE24" s="546"/>
      <c r="AF24" s="546"/>
      <c r="AG24" s="546"/>
      <c r="AH24" s="546"/>
      <c r="AI24" s="547"/>
    </row>
    <row r="25" spans="1:35" s="333" customFormat="1" ht="15" customHeight="1">
      <c r="A25" s="351"/>
      <c r="B25" s="345"/>
      <c r="C25" s="527"/>
      <c r="D25" s="346"/>
      <c r="E25" s="346"/>
      <c r="F25" s="345">
        <f t="shared" si="0"/>
        <v>0</v>
      </c>
      <c r="G25" s="345">
        <f t="shared" si="1"/>
        <v>0</v>
      </c>
      <c r="H25" s="346"/>
      <c r="I25" s="347"/>
      <c r="J25" s="335"/>
      <c r="K25" s="348" t="s">
        <v>311</v>
      </c>
      <c r="L25" s="349"/>
      <c r="M25" s="524">
        <f>[2]Dinhbien!$D$21</f>
        <v>0</v>
      </c>
      <c r="N25" s="527"/>
      <c r="O25" s="349"/>
      <c r="P25" s="349"/>
      <c r="Q25" s="524">
        <f>[2]Dinhbien!$D$21</f>
        <v>0</v>
      </c>
      <c r="R25" s="527"/>
      <c r="S25" s="349"/>
      <c r="T25" s="349"/>
      <c r="U25" s="524">
        <f>IF($F$11&gt;0,IF(AND(OR($B$11="x",$D$11="x"),$C$6&gt;1),$C$6-1+[2]Dinhbien!$F$23,IF(AND(OR($C$11="x",$E$11="x"),$C$6&gt;1),$C$6-1+[2]Dinhbien!$F$24,IF(OR($B$11="x",$D$11="x"),3,2))),0)</f>
        <v>0</v>
      </c>
      <c r="V25" s="527"/>
      <c r="W25" s="349"/>
      <c r="X25" s="349"/>
      <c r="Y25" s="524">
        <f>IF($F$11&gt;0,IF(AND(OR($B$11="x",$D$11="x"),$C$6&gt;1),$C$6-1+[2]Dinhbien!$F$23,IF(AND(OR($C$11="x",$E$11="x"),$C$6&gt;1),$C$6-1+[2]Dinhbien!$F$24,IF(OR($B$11="x",$D$11="x"),3,2))),0)</f>
        <v>0</v>
      </c>
      <c r="Z25" s="527"/>
      <c r="AA25" s="349"/>
      <c r="AB25" s="545"/>
      <c r="AC25" s="546"/>
      <c r="AD25" s="546"/>
      <c r="AE25" s="546"/>
      <c r="AF25" s="546"/>
      <c r="AG25" s="546"/>
      <c r="AH25" s="546"/>
      <c r="AI25" s="547"/>
    </row>
    <row r="26" spans="1:35" s="333" customFormat="1" ht="23.25" customHeight="1">
      <c r="A26" s="351"/>
      <c r="B26" s="345"/>
      <c r="C26" s="528"/>
      <c r="D26" s="346"/>
      <c r="E26" s="346"/>
      <c r="F26" s="345">
        <f t="shared" si="0"/>
        <v>0</v>
      </c>
      <c r="G26" s="345">
        <f t="shared" si="1"/>
        <v>0</v>
      </c>
      <c r="H26" s="346"/>
      <c r="I26" s="347"/>
      <c r="J26" s="335"/>
      <c r="K26" s="350" t="s">
        <v>662</v>
      </c>
      <c r="L26" s="349"/>
      <c r="M26" s="525"/>
      <c r="N26" s="528"/>
      <c r="O26" s="349"/>
      <c r="P26" s="349"/>
      <c r="Q26" s="525"/>
      <c r="R26" s="528"/>
      <c r="S26" s="349"/>
      <c r="T26" s="349"/>
      <c r="U26" s="525"/>
      <c r="V26" s="528"/>
      <c r="W26" s="349"/>
      <c r="X26" s="349"/>
      <c r="Y26" s="525"/>
      <c r="Z26" s="528"/>
      <c r="AA26" s="349"/>
      <c r="AB26" s="545"/>
      <c r="AC26" s="546"/>
      <c r="AD26" s="546"/>
      <c r="AE26" s="546"/>
      <c r="AF26" s="546"/>
      <c r="AG26" s="546"/>
      <c r="AH26" s="546"/>
      <c r="AI26" s="547"/>
    </row>
    <row r="27" spans="1:35" s="333" customFormat="1" ht="18" customHeight="1">
      <c r="A27" s="351"/>
      <c r="B27" s="345"/>
      <c r="C27" s="528"/>
      <c r="D27" s="346"/>
      <c r="E27" s="346"/>
      <c r="F27" s="345">
        <f t="shared" si="0"/>
        <v>0</v>
      </c>
      <c r="G27" s="345">
        <f t="shared" si="1"/>
        <v>0</v>
      </c>
      <c r="H27" s="346"/>
      <c r="I27" s="347"/>
      <c r="J27" s="335"/>
      <c r="K27" s="352" t="s">
        <v>663</v>
      </c>
      <c r="L27" s="349"/>
      <c r="M27" s="525"/>
      <c r="N27" s="528"/>
      <c r="O27" s="349"/>
      <c r="P27" s="349"/>
      <c r="Q27" s="525"/>
      <c r="R27" s="528"/>
      <c r="S27" s="349"/>
      <c r="T27" s="349"/>
      <c r="U27" s="525"/>
      <c r="V27" s="528"/>
      <c r="W27" s="349"/>
      <c r="X27" s="349"/>
      <c r="Y27" s="525"/>
      <c r="Z27" s="528"/>
      <c r="AA27" s="349"/>
      <c r="AB27" s="545"/>
      <c r="AC27" s="546"/>
      <c r="AD27" s="546"/>
      <c r="AE27" s="546"/>
      <c r="AF27" s="546"/>
      <c r="AG27" s="546"/>
      <c r="AH27" s="546"/>
      <c r="AI27" s="547"/>
    </row>
    <row r="28" spans="1:35" s="333" customFormat="1" ht="15.75" customHeight="1" thickBot="1">
      <c r="A28" s="351"/>
      <c r="B28" s="345"/>
      <c r="C28" s="529"/>
      <c r="D28" s="346"/>
      <c r="E28" s="346"/>
      <c r="F28" s="345">
        <f t="shared" si="0"/>
        <v>0</v>
      </c>
      <c r="G28" s="345">
        <f t="shared" si="1"/>
        <v>0</v>
      </c>
      <c r="H28" s="346"/>
      <c r="I28" s="347"/>
      <c r="J28" s="335"/>
      <c r="K28" s="353" t="s">
        <v>664</v>
      </c>
      <c r="L28" s="328"/>
      <c r="M28" s="526"/>
      <c r="N28" s="529"/>
      <c r="O28" s="328"/>
      <c r="P28" s="328"/>
      <c r="Q28" s="526"/>
      <c r="R28" s="529"/>
      <c r="S28" s="328"/>
      <c r="T28" s="328"/>
      <c r="U28" s="526"/>
      <c r="V28" s="529"/>
      <c r="W28" s="328"/>
      <c r="X28" s="328"/>
      <c r="Y28" s="526"/>
      <c r="Z28" s="529"/>
      <c r="AA28" s="328"/>
      <c r="AB28" s="548"/>
      <c r="AC28" s="549"/>
      <c r="AD28" s="549"/>
      <c r="AE28" s="549"/>
      <c r="AF28" s="549"/>
      <c r="AG28" s="549"/>
      <c r="AH28" s="549"/>
      <c r="AI28" s="550"/>
    </row>
    <row r="29" spans="1:35" s="333" customFormat="1" ht="15.75" customHeight="1">
      <c r="A29" s="351"/>
      <c r="B29" s="345"/>
      <c r="C29" s="527"/>
      <c r="D29" s="346"/>
      <c r="E29" s="346"/>
      <c r="F29" s="345">
        <f t="shared" si="0"/>
        <v>0</v>
      </c>
      <c r="G29" s="345">
        <f t="shared" si="1"/>
        <v>0</v>
      </c>
      <c r="H29" s="346"/>
      <c r="I29" s="347"/>
      <c r="J29" s="335"/>
    </row>
    <row r="30" spans="1:35" s="333" customFormat="1" ht="25.5" customHeight="1">
      <c r="A30" s="351"/>
      <c r="B30" s="345"/>
      <c r="C30" s="528"/>
      <c r="D30" s="346"/>
      <c r="E30" s="346"/>
      <c r="F30" s="345">
        <f t="shared" si="0"/>
        <v>0</v>
      </c>
      <c r="G30" s="345">
        <f t="shared" si="1"/>
        <v>0</v>
      </c>
      <c r="H30" s="346"/>
      <c r="I30" s="347"/>
      <c r="J30" s="335"/>
      <c r="K30" s="530" t="s">
        <v>671</v>
      </c>
      <c r="L30" s="355" t="s">
        <v>611</v>
      </c>
      <c r="M30" s="355">
        <f>$AB$11</f>
        <v>0</v>
      </c>
      <c r="N30" s="517">
        <f>SUM(M30:M32)</f>
        <v>0</v>
      </c>
      <c r="P30" s="530" t="s">
        <v>672</v>
      </c>
      <c r="Q30" s="355" t="s">
        <v>611</v>
      </c>
      <c r="R30" s="355">
        <f>$AB$11</f>
        <v>0</v>
      </c>
      <c r="S30" s="517">
        <f>IF(SUM(R30:R32)&lt;&gt;SUM($I$36:$I$38),"?",SUM(R30:R32))</f>
        <v>0</v>
      </c>
      <c r="U30" s="530" t="s">
        <v>673</v>
      </c>
      <c r="V30" s="355" t="s">
        <v>611</v>
      </c>
      <c r="W30" s="355">
        <f>$AC$11</f>
        <v>0</v>
      </c>
      <c r="X30" s="517">
        <f>SUM(W30:W32)</f>
        <v>0</v>
      </c>
      <c r="Z30" s="530" t="s">
        <v>674</v>
      </c>
      <c r="AA30" s="355" t="s">
        <v>611</v>
      </c>
      <c r="AB30" s="316">
        <f>$AD$11</f>
        <v>0</v>
      </c>
      <c r="AC30" s="517">
        <f>SUM(AB30:AB32)</f>
        <v>0</v>
      </c>
    </row>
    <row r="31" spans="1:35" s="333" customFormat="1" ht="25.5" customHeight="1">
      <c r="A31" s="351"/>
      <c r="B31" s="345"/>
      <c r="C31" s="528"/>
      <c r="D31" s="346"/>
      <c r="E31" s="346"/>
      <c r="F31" s="345">
        <f t="shared" si="0"/>
        <v>0</v>
      </c>
      <c r="G31" s="345">
        <f t="shared" si="1"/>
        <v>0</v>
      </c>
      <c r="H31" s="346"/>
      <c r="I31" s="347"/>
      <c r="J31" s="335"/>
      <c r="K31" s="531"/>
      <c r="L31" s="356" t="s">
        <v>675</v>
      </c>
      <c r="M31" s="356">
        <f>$D$33</f>
        <v>0</v>
      </c>
      <c r="N31" s="518"/>
      <c r="P31" s="531"/>
      <c r="Q31" s="356" t="s">
        <v>675</v>
      </c>
      <c r="R31" s="356">
        <f>SUM($D$33:$E$33)</f>
        <v>0</v>
      </c>
      <c r="S31" s="518"/>
      <c r="U31" s="531"/>
      <c r="V31" s="356" t="s">
        <v>675</v>
      </c>
      <c r="W31" s="356">
        <f>$B$33</f>
        <v>0</v>
      </c>
      <c r="X31" s="518"/>
      <c r="Z31" s="531"/>
      <c r="AA31" s="356" t="s">
        <v>675</v>
      </c>
      <c r="AB31" s="356">
        <f>$C$33</f>
        <v>0</v>
      </c>
      <c r="AC31" s="518"/>
    </row>
    <row r="32" spans="1:35" s="333" customFormat="1" ht="25.5" customHeight="1" thickBot="1">
      <c r="A32" s="351"/>
      <c r="B32" s="345"/>
      <c r="C32" s="529"/>
      <c r="D32" s="346"/>
      <c r="E32" s="346"/>
      <c r="F32" s="345">
        <f t="shared" si="0"/>
        <v>0</v>
      </c>
      <c r="G32" s="345">
        <f t="shared" si="1"/>
        <v>0</v>
      </c>
      <c r="H32" s="346"/>
      <c r="I32" s="347"/>
      <c r="J32" s="335"/>
      <c r="K32" s="532"/>
      <c r="L32" s="355" t="s">
        <v>676</v>
      </c>
      <c r="M32" s="355">
        <f>SUM($L$17:$L$19)+SUM($P$17:$P$19)+SUM($T$17:$T$19)+SUM($X$25:$X$27)+SUM($X$17:$X$19)+SUM($AB$17:$AB$19)+SUM($AF$17:$AF$19)+SUM($L$25:$L$27)+SUM($P$25:$P$27)+SUM(T25:T27)</f>
        <v>0</v>
      </c>
      <c r="N32" s="519"/>
      <c r="P32" s="532"/>
      <c r="Q32" s="355" t="s">
        <v>676</v>
      </c>
      <c r="R32" s="355">
        <f>SUM($L$17:$L$20)+SUM($P$17:$P$20)+SUM($T$17:$T$20)+SUM($X$25:$X$28)+SUM($X$17:$X$20)+SUM($AB$17:$AB$20)+SUM($AF$17:$AF$20)+SUM($L$25:$L$28)+SUM($P$25:$P$28)+SUM(X25:X28)+SUM($T$25:$T$28)</f>
        <v>0</v>
      </c>
      <c r="S32" s="519"/>
      <c r="U32" s="532"/>
      <c r="V32" s="355" t="s">
        <v>676</v>
      </c>
      <c r="W32" s="357">
        <f>ROUND($M$17+$Q$17+$U$17+$Y$17+$AC$17+$AG$17+$M$25+$Q$25+$U$25,0)</f>
        <v>0</v>
      </c>
      <c r="X32" s="519"/>
      <c r="Z32" s="532"/>
      <c r="AA32" s="355" t="s">
        <v>676</v>
      </c>
      <c r="AB32" s="355">
        <f>ROUND($N$17+$R$17+$V$17+$Z$17+$AD$17+$AH$17+$N$25+$R$25+$V$25,0)</f>
        <v>0</v>
      </c>
      <c r="AC32" s="519"/>
    </row>
    <row r="33" spans="1:35" s="333" customFormat="1" ht="16.5" customHeight="1" thickBot="1">
      <c r="A33" s="358" t="s">
        <v>586</v>
      </c>
      <c r="B33" s="329">
        <f t="shared" ref="B33:I33" si="2">ROUND(SUM(B17:B32),0)</f>
        <v>0</v>
      </c>
      <c r="C33" s="329">
        <f t="shared" si="2"/>
        <v>0</v>
      </c>
      <c r="D33" s="329">
        <f t="shared" si="2"/>
        <v>0</v>
      </c>
      <c r="E33" s="329">
        <f t="shared" si="2"/>
        <v>0</v>
      </c>
      <c r="F33" s="329">
        <f t="shared" si="2"/>
        <v>0</v>
      </c>
      <c r="G33" s="329">
        <f t="shared" si="2"/>
        <v>0</v>
      </c>
      <c r="H33" s="329">
        <f t="shared" si="2"/>
        <v>0</v>
      </c>
      <c r="I33" s="329">
        <f t="shared" si="2"/>
        <v>0</v>
      </c>
      <c r="K33" s="359" t="s">
        <v>677</v>
      </c>
    </row>
    <row r="34" spans="1:35" s="333" customFormat="1" ht="24.75" customHeight="1">
      <c r="A34" s="360"/>
      <c r="B34" s="313"/>
      <c r="C34" s="313"/>
      <c r="D34" s="313"/>
      <c r="E34" s="313"/>
      <c r="F34" s="313"/>
      <c r="G34" s="313"/>
      <c r="H34" s="313"/>
      <c r="I34" s="313"/>
      <c r="K34" s="361"/>
      <c r="L34" s="361"/>
      <c r="M34" s="361"/>
      <c r="N34" s="361"/>
      <c r="O34" s="361"/>
      <c r="P34" s="361"/>
      <c r="Q34" s="362"/>
      <c r="R34" s="363"/>
      <c r="S34" s="362"/>
      <c r="T34" s="362"/>
      <c r="U34" s="362"/>
      <c r="V34" s="362"/>
      <c r="W34" s="362"/>
      <c r="X34" s="362"/>
      <c r="Y34" s="361"/>
      <c r="Z34" s="362"/>
      <c r="AA34" s="363"/>
      <c r="AB34" s="362"/>
      <c r="AC34" s="362"/>
      <c r="AD34" s="362"/>
      <c r="AE34" s="362"/>
      <c r="AF34" s="362"/>
      <c r="AG34" s="362"/>
      <c r="AH34" s="362"/>
      <c r="AI34" s="362"/>
    </row>
    <row r="35" spans="1:35" s="313" customFormat="1" ht="24.75" customHeight="1">
      <c r="A35" s="520" t="s">
        <v>678</v>
      </c>
      <c r="B35" s="364" t="s">
        <v>679</v>
      </c>
      <c r="C35" s="365" t="s">
        <v>680</v>
      </c>
      <c r="D35" s="365" t="s">
        <v>310</v>
      </c>
      <c r="E35" s="365" t="s">
        <v>308</v>
      </c>
      <c r="F35" s="365" t="s">
        <v>681</v>
      </c>
      <c r="G35" s="365" t="s">
        <v>682</v>
      </c>
      <c r="H35" s="365" t="s">
        <v>608</v>
      </c>
      <c r="I35" s="365" t="s">
        <v>586</v>
      </c>
      <c r="K35" s="361"/>
      <c r="L35" s="361"/>
      <c r="M35" s="361"/>
      <c r="N35" s="361"/>
      <c r="O35" s="361"/>
      <c r="P35" s="361"/>
      <c r="Q35" s="362"/>
      <c r="R35" s="363"/>
      <c r="S35" s="362"/>
      <c r="T35" s="362"/>
      <c r="U35" s="362"/>
      <c r="V35" s="362"/>
      <c r="W35" s="362"/>
      <c r="X35" s="362"/>
      <c r="Y35" s="361"/>
      <c r="Z35" s="362"/>
      <c r="AA35" s="363"/>
      <c r="AB35" s="362"/>
      <c r="AC35" s="362"/>
      <c r="AD35" s="362"/>
      <c r="AE35" s="362"/>
      <c r="AF35" s="362"/>
      <c r="AG35" s="362"/>
      <c r="AH35" s="362"/>
      <c r="AI35" s="362"/>
    </row>
    <row r="36" spans="1:35" s="360" customFormat="1" ht="24.75" customHeight="1">
      <c r="A36" s="520"/>
      <c r="B36" s="366" t="s">
        <v>611</v>
      </c>
      <c r="C36" s="349"/>
      <c r="D36" s="349"/>
      <c r="E36" s="349"/>
      <c r="F36" s="349"/>
      <c r="G36" s="349"/>
      <c r="H36" s="349"/>
      <c r="I36" s="367">
        <f>SUM(C36:H36)</f>
        <v>0</v>
      </c>
      <c r="K36" s="361"/>
      <c r="L36" s="361"/>
      <c r="M36" s="361"/>
      <c r="N36" s="361"/>
      <c r="O36" s="361"/>
      <c r="P36" s="361"/>
      <c r="Q36" s="362"/>
      <c r="R36" s="363"/>
      <c r="S36" s="362"/>
      <c r="T36" s="362"/>
      <c r="U36" s="362"/>
      <c r="V36" s="362"/>
      <c r="W36" s="362"/>
      <c r="X36" s="362"/>
      <c r="Y36" s="361"/>
      <c r="Z36" s="362"/>
      <c r="AA36" s="363"/>
      <c r="AB36" s="362"/>
      <c r="AC36" s="362"/>
      <c r="AD36" s="362"/>
      <c r="AE36" s="362"/>
      <c r="AF36" s="362"/>
      <c r="AG36" s="362"/>
      <c r="AH36" s="362"/>
      <c r="AI36" s="362"/>
    </row>
    <row r="37" spans="1:35" s="360" customFormat="1" ht="24.75" customHeight="1">
      <c r="A37" s="520"/>
      <c r="B37" s="368" t="s">
        <v>430</v>
      </c>
      <c r="C37" s="349"/>
      <c r="D37" s="349"/>
      <c r="E37" s="349"/>
      <c r="F37" s="349"/>
      <c r="G37" s="349"/>
      <c r="H37" s="349"/>
      <c r="I37" s="367">
        <f>SUM(C37:H37)</f>
        <v>0</v>
      </c>
      <c r="K37" s="361"/>
      <c r="L37" s="361"/>
      <c r="M37" s="361"/>
      <c r="N37" s="361"/>
      <c r="O37" s="361"/>
      <c r="P37" s="361"/>
      <c r="Q37" s="362"/>
      <c r="R37" s="363"/>
      <c r="S37" s="362"/>
      <c r="T37" s="362"/>
      <c r="U37" s="362"/>
      <c r="V37" s="362"/>
      <c r="W37" s="362"/>
      <c r="X37" s="362"/>
      <c r="Y37" s="361"/>
      <c r="Z37" s="362"/>
      <c r="AA37" s="363"/>
      <c r="AB37" s="362"/>
      <c r="AC37" s="362"/>
      <c r="AD37" s="362"/>
      <c r="AE37" s="362"/>
      <c r="AF37" s="362"/>
      <c r="AG37" s="362"/>
      <c r="AH37" s="362"/>
      <c r="AI37" s="362"/>
    </row>
    <row r="38" spans="1:35" s="333" customFormat="1" ht="24.75" customHeight="1">
      <c r="A38" s="520"/>
      <c r="B38" s="368" t="s">
        <v>683</v>
      </c>
      <c r="C38" s="349"/>
      <c r="D38" s="369"/>
      <c r="E38" s="369"/>
      <c r="F38" s="369"/>
      <c r="G38" s="369"/>
      <c r="H38" s="369"/>
      <c r="I38" s="367">
        <f>SUM(C38:H38)</f>
        <v>0</v>
      </c>
      <c r="K38" s="361"/>
      <c r="L38" s="361"/>
      <c r="M38" s="361"/>
      <c r="N38" s="361"/>
      <c r="O38" s="361"/>
      <c r="P38" s="361"/>
      <c r="Q38" s="362"/>
      <c r="R38" s="363"/>
      <c r="S38" s="362"/>
      <c r="T38" s="362"/>
      <c r="U38" s="362"/>
      <c r="V38" s="362"/>
      <c r="W38" s="362"/>
      <c r="X38" s="362"/>
      <c r="Y38" s="361"/>
      <c r="Z38" s="362"/>
      <c r="AA38" s="363"/>
      <c r="AB38" s="362"/>
      <c r="AC38" s="362"/>
      <c r="AD38" s="362"/>
      <c r="AE38" s="362"/>
      <c r="AF38" s="362"/>
      <c r="AG38" s="362"/>
      <c r="AH38" s="362"/>
      <c r="AI38" s="362"/>
    </row>
    <row r="39" spans="1:35" s="333" customFormat="1" ht="18.75" customHeight="1">
      <c r="A39" s="370" t="s">
        <v>684</v>
      </c>
      <c r="C39" s="303"/>
    </row>
    <row r="40" spans="1:35" s="333" customFormat="1" ht="18.75" customHeight="1">
      <c r="A40" s="371" t="s">
        <v>685</v>
      </c>
      <c r="AC40" s="521" t="str">
        <f ca="1">"Ngày "&amp;DAY(TODAY())&amp;" tháng "&amp;MONTH(TODAY())&amp;" năm "&amp;YEAR(TODAY())</f>
        <v>Ngày 7 tháng 3 năm 2016</v>
      </c>
      <c r="AD40" s="521"/>
      <c r="AE40" s="521"/>
      <c r="AF40" s="521"/>
      <c r="AG40" s="521"/>
    </row>
    <row r="41" spans="1:35" s="333" customFormat="1" ht="18" customHeight="1">
      <c r="A41" s="371" t="s">
        <v>686</v>
      </c>
      <c r="AC41" s="522" t="s">
        <v>617</v>
      </c>
      <c r="AD41" s="522"/>
      <c r="AE41" s="522"/>
      <c r="AF41" s="522"/>
      <c r="AG41" s="522"/>
    </row>
    <row r="42" spans="1:35" s="333" customFormat="1" ht="18" customHeight="1">
      <c r="A42" s="371" t="s">
        <v>687</v>
      </c>
      <c r="I42" s="335"/>
    </row>
    <row r="43" spans="1:35" s="333" customFormat="1" ht="18" customHeight="1">
      <c r="A43" s="372" t="s">
        <v>688</v>
      </c>
      <c r="I43" s="335"/>
      <c r="J43" s="335"/>
      <c r="K43" s="335"/>
    </row>
    <row r="44" spans="1:35" s="333" customFormat="1" ht="18" customHeight="1">
      <c r="A44" s="371"/>
      <c r="I44" s="335"/>
      <c r="J44" s="335"/>
      <c r="K44" s="335"/>
      <c r="AC44" s="373"/>
      <c r="AD44" s="373"/>
      <c r="AE44" s="373"/>
      <c r="AF44" s="373"/>
      <c r="AG44" s="373"/>
    </row>
    <row r="45" spans="1:35" s="333" customFormat="1" ht="18" customHeight="1">
      <c r="A45" s="374"/>
      <c r="I45" s="335"/>
      <c r="J45" s="335"/>
      <c r="K45" s="335"/>
      <c r="AC45" s="373"/>
      <c r="AD45" s="373"/>
      <c r="AE45" s="373"/>
      <c r="AF45" s="373"/>
      <c r="AG45" s="373"/>
    </row>
    <row r="46" spans="1:35" s="333" customFormat="1" ht="18" customHeight="1">
      <c r="A46" s="374"/>
      <c r="J46" s="335"/>
      <c r="K46" s="335"/>
      <c r="AC46" s="523" t="s">
        <v>689</v>
      </c>
      <c r="AD46" s="523"/>
      <c r="AE46" s="523"/>
      <c r="AF46" s="523"/>
      <c r="AG46" s="523"/>
    </row>
    <row r="47" spans="1:35" s="333" customFormat="1">
      <c r="N47" s="335"/>
      <c r="O47" s="335"/>
    </row>
    <row r="48" spans="1:35" s="333" customFormat="1">
      <c r="N48" s="335"/>
      <c r="O48" s="335"/>
    </row>
    <row r="49" spans="14:15" s="333" customFormat="1">
      <c r="N49" s="335"/>
      <c r="O49" s="335"/>
    </row>
    <row r="50" spans="14:15" s="333" customFormat="1">
      <c r="N50" s="335"/>
      <c r="O50" s="335"/>
    </row>
    <row r="51" spans="14:15" s="333" customFormat="1">
      <c r="N51" s="335"/>
      <c r="O51" s="335"/>
    </row>
    <row r="52" spans="14:15" s="333" customFormat="1">
      <c r="N52" s="335"/>
      <c r="O52" s="335"/>
    </row>
    <row r="53" spans="14:15" s="333" customFormat="1">
      <c r="N53" s="335"/>
      <c r="O53" s="335"/>
    </row>
    <row r="54" spans="14:15" s="333" customFormat="1">
      <c r="N54" s="335"/>
      <c r="O54" s="335"/>
    </row>
    <row r="55" spans="14:15" s="333" customFormat="1">
      <c r="N55" s="335"/>
      <c r="O55" s="335"/>
    </row>
    <row r="56" spans="14:15" s="333" customFormat="1">
      <c r="N56" s="335"/>
      <c r="O56" s="335"/>
    </row>
    <row r="57" spans="14:15" s="333" customFormat="1">
      <c r="N57" s="335"/>
      <c r="O57" s="335"/>
    </row>
    <row r="58" spans="14:15" s="333" customFormat="1">
      <c r="N58" s="335"/>
      <c r="O58" s="335"/>
    </row>
    <row r="59" spans="14:15" s="333" customFormat="1">
      <c r="N59" s="335"/>
      <c r="O59" s="335"/>
    </row>
    <row r="60" spans="14:15" s="333" customFormat="1">
      <c r="N60" s="335"/>
      <c r="O60" s="335"/>
    </row>
    <row r="61" spans="14:15" s="333" customFormat="1">
      <c r="N61" s="335"/>
      <c r="O61" s="335"/>
    </row>
    <row r="62" spans="14:15" s="333" customFormat="1">
      <c r="N62" s="335"/>
      <c r="O62" s="335"/>
    </row>
    <row r="63" spans="14:15" s="333" customFormat="1">
      <c r="N63" s="335"/>
      <c r="O63" s="335"/>
    </row>
    <row r="64" spans="14:15" s="333" customFormat="1">
      <c r="N64" s="335"/>
      <c r="O64" s="335"/>
    </row>
    <row r="65" spans="14:15" s="333" customFormat="1">
      <c r="N65" s="335"/>
      <c r="O65" s="335"/>
    </row>
    <row r="66" spans="14:15" s="333" customFormat="1">
      <c r="N66" s="335"/>
      <c r="O66" s="335"/>
    </row>
    <row r="67" spans="14:15" s="333" customFormat="1">
      <c r="N67" s="335"/>
      <c r="O67" s="335"/>
    </row>
    <row r="68" spans="14:15" s="333" customFormat="1">
      <c r="N68" s="335"/>
      <c r="O68" s="335"/>
    </row>
    <row r="69" spans="14:15" s="333" customFormat="1">
      <c r="N69" s="335"/>
      <c r="O69" s="335"/>
    </row>
    <row r="70" spans="14:15" s="333" customFormat="1">
      <c r="N70" s="335"/>
      <c r="O70" s="335"/>
    </row>
    <row r="71" spans="14:15" s="333" customFormat="1">
      <c r="N71" s="335"/>
      <c r="O71" s="335"/>
    </row>
    <row r="72" spans="14:15" s="333" customFormat="1">
      <c r="N72" s="335"/>
      <c r="O72" s="335"/>
    </row>
    <row r="73" spans="14:15" s="333" customFormat="1">
      <c r="N73" s="335"/>
      <c r="O73" s="335"/>
    </row>
    <row r="74" spans="14:15" s="333" customFormat="1">
      <c r="N74" s="335"/>
      <c r="O74" s="335"/>
    </row>
    <row r="75" spans="14:15" s="333" customFormat="1">
      <c r="N75" s="335"/>
      <c r="O75" s="335"/>
    </row>
    <row r="76" spans="14:15" s="333" customFormat="1">
      <c r="N76" s="335"/>
      <c r="O76" s="335"/>
    </row>
    <row r="77" spans="14:15" s="333" customFormat="1">
      <c r="N77" s="335"/>
      <c r="O77" s="335"/>
    </row>
    <row r="78" spans="14:15" s="333" customFormat="1">
      <c r="N78" s="335"/>
      <c r="O78" s="335"/>
    </row>
    <row r="79" spans="14:15" s="333" customFormat="1">
      <c r="N79" s="335"/>
      <c r="O79" s="335"/>
    </row>
    <row r="80" spans="14:15" s="333" customFormat="1">
      <c r="N80" s="335"/>
      <c r="O80" s="335"/>
    </row>
    <row r="81" spans="14:15" s="333" customFormat="1">
      <c r="N81" s="335"/>
      <c r="O81" s="335"/>
    </row>
    <row r="82" spans="14:15" s="333" customFormat="1">
      <c r="N82" s="335"/>
      <c r="O82" s="335"/>
    </row>
    <row r="83" spans="14:15" s="333" customFormat="1">
      <c r="N83" s="335"/>
      <c r="O83" s="335"/>
    </row>
    <row r="84" spans="14:15" s="333" customFormat="1">
      <c r="N84" s="335"/>
      <c r="O84" s="335"/>
    </row>
    <row r="85" spans="14:15" s="333" customFormat="1">
      <c r="N85" s="335"/>
      <c r="O85" s="335"/>
    </row>
    <row r="86" spans="14:15" s="333" customFormat="1">
      <c r="N86" s="335"/>
      <c r="O86" s="335"/>
    </row>
    <row r="87" spans="14:15" s="333" customFormat="1">
      <c r="N87" s="335"/>
      <c r="O87" s="335"/>
    </row>
    <row r="88" spans="14:15" s="333" customFormat="1">
      <c r="N88" s="335"/>
      <c r="O88" s="335"/>
    </row>
    <row r="89" spans="14:15" s="333" customFormat="1">
      <c r="N89" s="335"/>
      <c r="O89" s="335"/>
    </row>
    <row r="90" spans="14:15" s="333" customFormat="1">
      <c r="N90" s="335"/>
      <c r="O90" s="335"/>
    </row>
    <row r="91" spans="14:15" s="333" customFormat="1">
      <c r="N91" s="335"/>
      <c r="O91" s="335"/>
    </row>
    <row r="92" spans="14:15" s="333" customFormat="1">
      <c r="N92" s="335"/>
      <c r="O92" s="335"/>
    </row>
    <row r="93" spans="14:15" s="333" customFormat="1">
      <c r="N93" s="335"/>
      <c r="O93" s="335"/>
    </row>
    <row r="94" spans="14:15" s="333" customFormat="1">
      <c r="N94" s="335"/>
      <c r="O94" s="335"/>
    </row>
    <row r="95" spans="14:15" s="333" customFormat="1">
      <c r="N95" s="335"/>
      <c r="O95" s="335"/>
    </row>
    <row r="96" spans="14:15" s="333" customFormat="1">
      <c r="N96" s="335"/>
      <c r="O96" s="335"/>
    </row>
    <row r="97" spans="1:15" s="333" customFormat="1">
      <c r="N97" s="335"/>
      <c r="O97" s="335"/>
    </row>
    <row r="98" spans="1:15" s="333" customFormat="1">
      <c r="N98" s="335"/>
      <c r="O98" s="335"/>
    </row>
    <row r="99" spans="1:15" s="333" customFormat="1">
      <c r="I99" s="375"/>
      <c r="N99" s="335"/>
      <c r="O99" s="335"/>
    </row>
    <row r="100" spans="1:15" s="333" customFormat="1">
      <c r="B100" s="375"/>
      <c r="C100" s="375"/>
      <c r="D100" s="375"/>
      <c r="E100" s="375"/>
      <c r="F100" s="375"/>
      <c r="G100" s="375"/>
      <c r="H100" s="375"/>
      <c r="I100" s="375"/>
      <c r="N100" s="335"/>
      <c r="O100" s="335"/>
    </row>
    <row r="101" spans="1:15" s="333" customFormat="1">
      <c r="A101" s="375"/>
      <c r="B101" s="375"/>
      <c r="C101" s="375"/>
      <c r="D101" s="375"/>
      <c r="E101" s="375"/>
      <c r="F101" s="375"/>
      <c r="G101" s="375"/>
      <c r="H101" s="375"/>
      <c r="I101" s="375"/>
      <c r="J101" s="375"/>
      <c r="K101" s="375"/>
      <c r="L101" s="375"/>
      <c r="M101" s="375"/>
      <c r="N101" s="375"/>
      <c r="O101" s="335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42436</v>
      </c>
    </row>
    <row r="2" spans="1:14">
      <c r="A2" s="633" t="s">
        <v>338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4">
      <c r="B3" s="634" t="s">
        <v>339</v>
      </c>
      <c r="C3" s="635"/>
      <c r="D3" s="635"/>
      <c r="E3" s="635"/>
      <c r="F3" s="635"/>
      <c r="G3" s="636"/>
      <c r="H3" s="634" t="s">
        <v>340</v>
      </c>
      <c r="I3" s="635"/>
      <c r="J3" s="635"/>
      <c r="K3" s="635"/>
      <c r="L3" s="636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42436</v>
      </c>
    </row>
    <row r="2" spans="1:15">
      <c r="A2" s="633" t="s">
        <v>357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</row>
    <row r="3" spans="1:15">
      <c r="B3" s="637" t="s">
        <v>339</v>
      </c>
      <c r="C3" s="638"/>
      <c r="D3" s="638"/>
      <c r="E3" s="638"/>
      <c r="F3" s="638"/>
      <c r="G3" s="639"/>
      <c r="H3" s="637" t="s">
        <v>340</v>
      </c>
      <c r="I3" s="638"/>
      <c r="J3" s="638"/>
      <c r="K3" s="638"/>
      <c r="L3" s="639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40" t="s">
        <v>353</v>
      </c>
      <c r="B1" s="640"/>
      <c r="C1" s="640"/>
      <c r="D1" s="640"/>
      <c r="E1" s="640"/>
      <c r="F1" s="640"/>
      <c r="G1" s="640"/>
      <c r="H1" s="640"/>
      <c r="I1" s="640"/>
      <c r="J1" s="640"/>
      <c r="K1" s="22" t="s">
        <v>337</v>
      </c>
      <c r="L1" s="23">
        <f ca="1">TODAY()</f>
        <v>42436</v>
      </c>
    </row>
    <row r="2" spans="1:12">
      <c r="A2" s="641" t="s">
        <v>354</v>
      </c>
      <c r="B2" s="641"/>
      <c r="C2" s="641"/>
      <c r="D2" s="641"/>
      <c r="E2" s="641"/>
      <c r="F2" s="641"/>
      <c r="G2" s="641"/>
      <c r="H2" s="641"/>
      <c r="I2" s="641"/>
      <c r="J2" s="641"/>
      <c r="K2" s="641"/>
      <c r="L2" s="641"/>
    </row>
    <row r="3" spans="1:12">
      <c r="B3" s="642" t="s">
        <v>339</v>
      </c>
      <c r="C3" s="643"/>
      <c r="D3" s="643"/>
      <c r="E3" s="643"/>
      <c r="F3" s="643"/>
      <c r="G3" s="644"/>
      <c r="H3" s="642" t="s">
        <v>355</v>
      </c>
      <c r="I3" s="643"/>
      <c r="J3" s="643"/>
      <c r="K3" s="643"/>
      <c r="L3" s="644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45" t="s">
        <v>408</v>
      </c>
      <c r="B1" s="645"/>
      <c r="C1" s="645"/>
      <c r="D1" s="645"/>
      <c r="E1" s="645"/>
      <c r="F1" s="645"/>
      <c r="G1" s="645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46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47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47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48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yen</cp:lastModifiedBy>
  <cp:lastPrinted>2016-03-07T03:48:51Z</cp:lastPrinted>
  <dcterms:created xsi:type="dcterms:W3CDTF">2016-02-21T07:33:01Z</dcterms:created>
  <dcterms:modified xsi:type="dcterms:W3CDTF">2016-03-07T06:46:22Z</dcterms:modified>
</cp:coreProperties>
</file>